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23\Reinvest\Beranová\Domov seniorů ZM\opravy_3\"/>
    </mc:Choice>
  </mc:AlternateContent>
  <xr:revisionPtr revIDLastSave="0" documentId="13_ncr:1_{70A96038-1401-464F-853F-3744EB05C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O 01 Stavební část" sheetId="2" r:id="rId2"/>
    <sheet name="901 - VON" sheetId="3" r:id="rId3"/>
  </sheets>
  <definedNames>
    <definedName name="_xlnm._FilterDatabase" localSheetId="1" hidden="1">'01 - SO 01 Stavební část'!$C$127:$K$292</definedName>
    <definedName name="_xlnm._FilterDatabase" localSheetId="2" hidden="1">'901 - VON'!$C$119:$K$129</definedName>
    <definedName name="_xlnm.Print_Titles" localSheetId="1">'01 - SO 01 Stavební část'!$127:$127</definedName>
    <definedName name="_xlnm.Print_Titles" localSheetId="2">'901 - VON'!$119:$119</definedName>
    <definedName name="_xlnm.Print_Titles" localSheetId="0">'Rekapitulace stavby'!$92:$92</definedName>
    <definedName name="_xlnm.Print_Area" localSheetId="1">'01 - SO 01 Stavební část'!$C$4:$J$76,'01 - SO 01 Stavební část'!$C$82:$J$109,'01 - SO 01 Stavební část'!$C$115:$J$292</definedName>
    <definedName name="_xlnm.Print_Area" localSheetId="2">'901 - VON'!$C$4:$J$76,'901 - VON'!$C$82:$J$101,'901 - VON'!$C$107:$J$129</definedName>
    <definedName name="_xlnm.Print_Area" localSheetId="0">'Rekapitulace stavby'!$D$4:$AO$76,'Rekapitulace stavby'!$C$82:$AQ$97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29" i="3"/>
  <c r="BH129" i="3"/>
  <c r="BG129" i="3"/>
  <c r="BF129" i="3"/>
  <c r="T129" i="3"/>
  <c r="T128" i="3"/>
  <c r="R129" i="3"/>
  <c r="R128" i="3"/>
  <c r="P129" i="3"/>
  <c r="P128" i="3"/>
  <c r="BI127" i="3"/>
  <c r="BH127" i="3"/>
  <c r="BG127" i="3"/>
  <c r="BF127" i="3"/>
  <c r="T127" i="3"/>
  <c r="T126" i="3"/>
  <c r="R127" i="3"/>
  <c r="R126" i="3"/>
  <c r="P127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117" i="3" s="1"/>
  <c r="J23" i="3"/>
  <c r="J21" i="3"/>
  <c r="E21" i="3"/>
  <c r="J116" i="3"/>
  <c r="J20" i="3"/>
  <c r="J18" i="3"/>
  <c r="E18" i="3"/>
  <c r="F117" i="3"/>
  <c r="J17" i="3"/>
  <c r="J15" i="3"/>
  <c r="E15" i="3"/>
  <c r="F116" i="3" s="1"/>
  <c r="J14" i="3"/>
  <c r="J12" i="3"/>
  <c r="J89" i="3" s="1"/>
  <c r="E7" i="3"/>
  <c r="E110" i="3"/>
  <c r="J37" i="2"/>
  <c r="J36" i="2"/>
  <c r="AY95" i="1"/>
  <c r="J35" i="2"/>
  <c r="AX95" i="1"/>
  <c r="BI285" i="2"/>
  <c r="BH285" i="2"/>
  <c r="BG285" i="2"/>
  <c r="BF285" i="2"/>
  <c r="T285" i="2"/>
  <c r="R285" i="2"/>
  <c r="P285" i="2"/>
  <c r="BI277" i="2"/>
  <c r="BH277" i="2"/>
  <c r="BG277" i="2"/>
  <c r="BF277" i="2"/>
  <c r="T277" i="2"/>
  <c r="R277" i="2"/>
  <c r="P277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92" i="2"/>
  <c r="J23" i="2"/>
  <c r="J21" i="2"/>
  <c r="E21" i="2"/>
  <c r="J91" i="2"/>
  <c r="J20" i="2"/>
  <c r="J18" i="2"/>
  <c r="E18" i="2"/>
  <c r="F125" i="2" s="1"/>
  <c r="J17" i="2"/>
  <c r="J15" i="2"/>
  <c r="E15" i="2"/>
  <c r="F124" i="2"/>
  <c r="J14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250" i="2"/>
  <c r="BK178" i="2"/>
  <c r="BK214" i="2"/>
  <c r="BK196" i="2"/>
  <c r="BK225" i="2"/>
  <c r="BK239" i="2"/>
  <c r="BK175" i="2"/>
  <c r="BK150" i="2"/>
  <c r="BK269" i="2"/>
  <c r="J218" i="2"/>
  <c r="J168" i="2"/>
  <c r="AS94" i="1"/>
  <c r="BK129" i="3"/>
  <c r="J209" i="2"/>
  <c r="J248" i="2"/>
  <c r="J262" i="2"/>
  <c r="J254" i="2"/>
  <c r="J203" i="2"/>
  <c r="BK241" i="2"/>
  <c r="BK190" i="2"/>
  <c r="BK168" i="2"/>
  <c r="J269" i="2"/>
  <c r="J197" i="2"/>
  <c r="BK204" i="2"/>
  <c r="J170" i="2"/>
  <c r="J143" i="2"/>
  <c r="BK135" i="2"/>
  <c r="J206" i="2"/>
  <c r="J186" i="2"/>
  <c r="J239" i="2"/>
  <c r="J194" i="2"/>
  <c r="BK221" i="2"/>
  <c r="BK266" i="2"/>
  <c r="J221" i="2"/>
  <c r="BK199" i="2"/>
  <c r="BK247" i="2"/>
  <c r="BK215" i="2"/>
  <c r="BK170" i="2"/>
  <c r="BK285" i="2"/>
  <c r="J267" i="2"/>
  <c r="BK254" i="2"/>
  <c r="J190" i="2"/>
  <c r="J178" i="2"/>
  <c r="BK162" i="2"/>
  <c r="J159" i="2"/>
  <c r="J127" i="3"/>
  <c r="BK127" i="3"/>
  <c r="BK219" i="2"/>
  <c r="J264" i="2"/>
  <c r="J235" i="2"/>
  <c r="BK248" i="2"/>
  <c r="BK203" i="2"/>
  <c r="BK264" i="2"/>
  <c r="BK211" i="2"/>
  <c r="BK200" i="2"/>
  <c r="BK258" i="2"/>
  <c r="BK186" i="2"/>
  <c r="BK169" i="2"/>
  <c r="BK139" i="2"/>
  <c r="BK277" i="2"/>
  <c r="J241" i="2"/>
  <c r="BK235" i="2"/>
  <c r="BK183" i="2"/>
  <c r="J169" i="2"/>
  <c r="BK159" i="2"/>
  <c r="BK131" i="2"/>
  <c r="J139" i="2"/>
  <c r="BK125" i="3"/>
  <c r="J124" i="3"/>
  <c r="J200" i="2"/>
  <c r="J182" i="2"/>
  <c r="J215" i="2"/>
  <c r="J219" i="2"/>
  <c r="J247" i="2"/>
  <c r="BK206" i="2"/>
  <c r="J183" i="2"/>
  <c r="J162" i="2"/>
  <c r="J285" i="2"/>
  <c r="J196" i="2"/>
  <c r="BK197" i="2"/>
  <c r="BK172" i="2"/>
  <c r="J144" i="2"/>
  <c r="J131" i="2"/>
  <c r="BK123" i="3"/>
  <c r="J250" i="2"/>
  <c r="J258" i="2"/>
  <c r="J266" i="2"/>
  <c r="J204" i="2"/>
  <c r="BK262" i="2"/>
  <c r="J214" i="2"/>
  <c r="J154" i="2"/>
  <c r="J277" i="2"/>
  <c r="BK209" i="2"/>
  <c r="J211" i="2"/>
  <c r="BK182" i="2"/>
  <c r="BK154" i="2"/>
  <c r="BK144" i="2"/>
  <c r="J125" i="3"/>
  <c r="BK124" i="3"/>
  <c r="J210" i="2"/>
  <c r="J199" i="2"/>
  <c r="BK230" i="2"/>
  <c r="BK245" i="2"/>
  <c r="BK267" i="2"/>
  <c r="BK218" i="2"/>
  <c r="BK194" i="2"/>
  <c r="J225" i="2"/>
  <c r="J172" i="2"/>
  <c r="J135" i="2"/>
  <c r="J230" i="2"/>
  <c r="BK210" i="2"/>
  <c r="J175" i="2"/>
  <c r="J150" i="2"/>
  <c r="BK143" i="2"/>
  <c r="J123" i="3"/>
  <c r="J245" i="2"/>
  <c r="J129" i="3"/>
  <c r="BK130" i="2" l="1"/>
  <c r="R130" i="2"/>
  <c r="T149" i="2"/>
  <c r="BK181" i="2"/>
  <c r="J181" i="2"/>
  <c r="J101" i="2"/>
  <c r="T205" i="2"/>
  <c r="T130" i="2"/>
  <c r="P167" i="2"/>
  <c r="P181" i="2"/>
  <c r="T185" i="2"/>
  <c r="R198" i="2"/>
  <c r="BK220" i="2"/>
  <c r="J220" i="2"/>
  <c r="J106" i="2"/>
  <c r="R249" i="2"/>
  <c r="P130" i="2"/>
  <c r="BK149" i="2"/>
  <c r="J149" i="2" s="1"/>
  <c r="J99" i="2" s="1"/>
  <c r="BK167" i="2"/>
  <c r="J167" i="2"/>
  <c r="J100" i="2"/>
  <c r="R181" i="2"/>
  <c r="R185" i="2"/>
  <c r="P198" i="2"/>
  <c r="P205" i="2"/>
  <c r="R220" i="2"/>
  <c r="P268" i="2"/>
  <c r="R149" i="2"/>
  <c r="R129" i="2" s="1"/>
  <c r="T167" i="2"/>
  <c r="BK185" i="2"/>
  <c r="J185" i="2"/>
  <c r="J103" i="2"/>
  <c r="BK198" i="2"/>
  <c r="J198" i="2" s="1"/>
  <c r="J104" i="2" s="1"/>
  <c r="T198" i="2"/>
  <c r="R205" i="2"/>
  <c r="T220" i="2"/>
  <c r="P249" i="2"/>
  <c r="BK268" i="2"/>
  <c r="J268" i="2"/>
  <c r="J108" i="2"/>
  <c r="T268" i="2"/>
  <c r="P149" i="2"/>
  <c r="R167" i="2"/>
  <c r="T181" i="2"/>
  <c r="P185" i="2"/>
  <c r="BK205" i="2"/>
  <c r="J205" i="2"/>
  <c r="J105" i="2"/>
  <c r="P220" i="2"/>
  <c r="BK249" i="2"/>
  <c r="J249" i="2"/>
  <c r="J107" i="2"/>
  <c r="T249" i="2"/>
  <c r="R268" i="2"/>
  <c r="BK122" i="3"/>
  <c r="J122" i="3" s="1"/>
  <c r="J98" i="3" s="1"/>
  <c r="P122" i="3"/>
  <c r="P121" i="3"/>
  <c r="P120" i="3"/>
  <c r="AU96" i="1"/>
  <c r="R122" i="3"/>
  <c r="R121" i="3"/>
  <c r="R120" i="3"/>
  <c r="T122" i="3"/>
  <c r="T121" i="3"/>
  <c r="T120" i="3"/>
  <c r="BK126" i="3"/>
  <c r="J126" i="3"/>
  <c r="J99" i="3"/>
  <c r="BK128" i="3"/>
  <c r="J128" i="3"/>
  <c r="J100" i="3"/>
  <c r="F91" i="3"/>
  <c r="J92" i="3"/>
  <c r="J130" i="2"/>
  <c r="J98" i="2"/>
  <c r="F92" i="3"/>
  <c r="BE124" i="3"/>
  <c r="E85" i="3"/>
  <c r="J91" i="3"/>
  <c r="J114" i="3"/>
  <c r="BE123" i="3"/>
  <c r="BE125" i="3"/>
  <c r="BE127" i="3"/>
  <c r="BE129" i="3"/>
  <c r="BE135" i="2"/>
  <c r="E85" i="2"/>
  <c r="F91" i="2"/>
  <c r="J124" i="2"/>
  <c r="BE162" i="2"/>
  <c r="F92" i="2"/>
  <c r="BE131" i="2"/>
  <c r="BE139" i="2"/>
  <c r="J89" i="2"/>
  <c r="J125" i="2"/>
  <c r="BE144" i="2"/>
  <c r="BE150" i="2"/>
  <c r="BE170" i="2"/>
  <c r="BE175" i="2"/>
  <c r="BE196" i="2"/>
  <c r="BE203" i="2"/>
  <c r="BE206" i="2"/>
  <c r="BE209" i="2"/>
  <c r="BE215" i="2"/>
  <c r="BE219" i="2"/>
  <c r="BE245" i="2"/>
  <c r="BE194" i="2"/>
  <c r="BE204" i="2"/>
  <c r="BE214" i="2"/>
  <c r="BE218" i="2"/>
  <c r="BE225" i="2"/>
  <c r="BE235" i="2"/>
  <c r="BE267" i="2"/>
  <c r="BE269" i="2"/>
  <c r="BE277" i="2"/>
  <c r="BE285" i="2"/>
  <c r="BE143" i="2"/>
  <c r="BE154" i="2"/>
  <c r="BE159" i="2"/>
  <c r="BE168" i="2"/>
  <c r="BE169" i="2"/>
  <c r="BE172" i="2"/>
  <c r="BE178" i="2"/>
  <c r="BE183" i="2"/>
  <c r="BE221" i="2"/>
  <c r="BE230" i="2"/>
  <c r="BE250" i="2"/>
  <c r="BE254" i="2"/>
  <c r="BE182" i="2"/>
  <c r="BE190" i="2"/>
  <c r="BE247" i="2"/>
  <c r="BE248" i="2"/>
  <c r="BE258" i="2"/>
  <c r="BE264" i="2"/>
  <c r="BE266" i="2"/>
  <c r="BE197" i="2"/>
  <c r="BE199" i="2"/>
  <c r="BE239" i="2"/>
  <c r="BE186" i="2"/>
  <c r="BE200" i="2"/>
  <c r="BE210" i="2"/>
  <c r="BE211" i="2"/>
  <c r="BE241" i="2"/>
  <c r="BE262" i="2"/>
  <c r="J34" i="3"/>
  <c r="AW96" i="1"/>
  <c r="F34" i="3"/>
  <c r="BA96" i="1"/>
  <c r="J34" i="2"/>
  <c r="AW95" i="1"/>
  <c r="F35" i="3"/>
  <c r="BB96" i="1" s="1"/>
  <c r="F36" i="2"/>
  <c r="BC95" i="1"/>
  <c r="F34" i="2"/>
  <c r="BA95" i="1" s="1"/>
  <c r="F36" i="3"/>
  <c r="BC96" i="1"/>
  <c r="F35" i="2"/>
  <c r="BB95" i="1" s="1"/>
  <c r="F37" i="3"/>
  <c r="BD96" i="1"/>
  <c r="F37" i="2"/>
  <c r="BD95" i="1" s="1"/>
  <c r="P184" i="2" l="1"/>
  <c r="R184" i="2"/>
  <c r="R128" i="2"/>
  <c r="P129" i="2"/>
  <c r="P128" i="2"/>
  <c r="AU95" i="1"/>
  <c r="AU94" i="1" s="1"/>
  <c r="T184" i="2"/>
  <c r="T129" i="2"/>
  <c r="T128" i="2"/>
  <c r="BK129" i="2"/>
  <c r="BK184" i="2"/>
  <c r="J184" i="2"/>
  <c r="J102" i="2" s="1"/>
  <c r="BK121" i="3"/>
  <c r="J121" i="3"/>
  <c r="J97" i="3"/>
  <c r="F33" i="2"/>
  <c r="AZ95" i="1"/>
  <c r="F33" i="3"/>
  <c r="AZ96" i="1" s="1"/>
  <c r="J33" i="2"/>
  <c r="AV95" i="1" s="1"/>
  <c r="AT95" i="1" s="1"/>
  <c r="BD94" i="1"/>
  <c r="W33" i="1"/>
  <c r="BA94" i="1"/>
  <c r="W30" i="1"/>
  <c r="BB94" i="1"/>
  <c r="W31" i="1"/>
  <c r="J33" i="3"/>
  <c r="AV96" i="1"/>
  <c r="AT96" i="1"/>
  <c r="BC94" i="1"/>
  <c r="W32" i="1"/>
  <c r="BK128" i="2" l="1"/>
  <c r="J128" i="2"/>
  <c r="J96" i="2"/>
  <c r="J129" i="2"/>
  <c r="J97" i="2"/>
  <c r="BK120" i="3"/>
  <c r="J120" i="3"/>
  <c r="J96" i="3"/>
  <c r="AZ94" i="1"/>
  <c r="W29" i="1"/>
  <c r="AX94" i="1"/>
  <c r="AY94" i="1"/>
  <c r="AW94" i="1"/>
  <c r="AK30" i="1"/>
  <c r="J30" i="3" l="1"/>
  <c r="AG96" i="1"/>
  <c r="AV94" i="1"/>
  <c r="AK29" i="1"/>
  <c r="J30" i="2"/>
  <c r="AG95" i="1"/>
  <c r="J39" i="2" l="1"/>
  <c r="J39" i="3"/>
  <c r="AN95" i="1"/>
  <c r="AN96" i="1"/>
  <c r="AG94" i="1"/>
  <c r="AK26" i="1"/>
  <c r="AT94" i="1"/>
  <c r="AN94" i="1" s="1"/>
  <c r="AK35" i="1" l="1"/>
</calcChain>
</file>

<file path=xl/sharedStrings.xml><?xml version="1.0" encoding="utf-8"?>
<sst xmlns="http://schemas.openxmlformats.org/spreadsheetml/2006/main" count="2193" uniqueCount="420">
  <si>
    <t>Export Komplet</t>
  </si>
  <si>
    <t/>
  </si>
  <si>
    <t>2.0</t>
  </si>
  <si>
    <t>ZAMOK</t>
  </si>
  <si>
    <t>False</t>
  </si>
  <si>
    <t>{9728d3ff-2d08-4946-a7e4-fec5f0166463}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</si>
  <si>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</si>
  <si>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</si>
  <si>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</si>
  <si>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</si>
  <si>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</si>
  <si>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</si>
  <si>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</si>
  <si>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</si>
  <si>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302_old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</si>
  <si>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</si>
  <si>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</si>
  <si>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Opravy a modernizace 32 sanitárních uzlú pokojů klientů v 1 - 4NP objektu D v areálu Domova pro seniory</t>
  </si>
  <si>
    <t>KSO:</t>
  </si>
  <si>
    <t>CC-CZ:</t>
  </si>
  <si>
    <t>Místo:</t>
  </si>
  <si>
    <t>Praha 10 - Zahradní Město</t>
  </si>
  <si>
    <t>Datum:</t>
  </si>
  <si>
    <t>1. 11. 2023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</si>
  <si>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</si>
  <si>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</si>
  <si>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</si>
  <si>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</si>
  <si>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</si>
  <si>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</si>
  <si>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</si>
  <si>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</si>
  <si>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</si>
  <si>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</si>
  <si>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</si>
  <si>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</si>
  <si>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</si>
  <si>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</si>
  <si>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</si>
  <si>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</si>
  <si>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</si>
  <si>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</si>
  <si>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</si>
  <si>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</si>
  <si>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</si>
  <si>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</si>
  <si>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</si>
  <si>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</si>
  <si>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</si>
  <si>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</si>
  <si>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</si>
  <si>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</si>
  <si>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</si>
  <si>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</si>
  <si>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</si>
  <si>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</si>
  <si>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</si>
  <si>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</si>
  <si>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</si>
  <si>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</si>
  <si>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</si>
  <si>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</si>
  <si>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</si>
  <si>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</si>
  <si>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</si>
  <si>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</si>
  <si>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</si>
  <si>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</si>
  <si>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</si>
  <si>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</si>
  <si>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</si>
  <si>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</si>
  <si>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</si>
  <si>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</si>
  <si>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</si>
  <si>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</si>
  <si>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</si>
  <si>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</si>
  <si>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</si>
  <si>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</si>
  <si>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Stavební část</t>
  </si>
  <si>
    <t>STA</t>
  </si>
  <si>
    <t>1</t>
  </si>
  <si>
    <t>{7549b234-58e2-41a0-b8cd-4865b4364c47}</t>
  </si>
  <si>
    <t>2</t>
  </si>
  <si>
    <t>901</t>
  </si>
  <si>
    <t>VON</t>
  </si>
  <si>
    <t>{e3c51548-416c-453b-9a95-91e5df248550}</t>
  </si>
  <si>
    <t>KRYCÍ LIST SOUPISU PRACÍ</t>
  </si>
  <si>
    <t>Objekt:</t>
  </si>
  <si>
    <t>01 - SO 01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</si>
  <si>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</si>
  <si>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</si>
  <si>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</si>
  <si>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</si>
  <si>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</si>
  <si>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</si>
  <si>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</si>
  <si>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</si>
  <si>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</si>
  <si>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</si>
  <si>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</si>
  <si>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</si>
  <si>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</si>
  <si>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</si>
  <si>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</si>
  <si>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</si>
  <si>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</si>
  <si>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</si>
  <si>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</si>
  <si>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</si>
  <si>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</si>
  <si>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</si>
  <si>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</si>
  <si>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</si>
  <si>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</si>
  <si>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</si>
  <si>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</si>
  <si>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</si>
  <si>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</si>
  <si>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</si>
  <si>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</si>
  <si>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</si>
  <si>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</si>
  <si>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</si>
  <si>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</si>
  <si>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</si>
  <si>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631311115</t>
  </si>
  <si>
    <t>Mazanina tl přes 50 do 80 mm z betonu prostého bez zvýšených nároků na prostředí tř. C 20/25</t>
  </si>
  <si>
    <t>m3</t>
  </si>
  <si>
    <t>4</t>
  </si>
  <si>
    <t>-1030199414</t>
  </si>
  <si>
    <t>VV</t>
  </si>
  <si>
    <t>"viz TZ a PD"</t>
  </si>
  <si>
    <t>"1NP" 6,4*8*0,085</t>
  </si>
  <si>
    <t>Součet</t>
  </si>
  <si>
    <t>631311126</t>
  </si>
  <si>
    <t>Mazanina tl přes 80 do 120 mm z betonu prostého bez zvýšených nároků na prostředí tř. C 25/30</t>
  </si>
  <si>
    <t>-538836794</t>
  </si>
  <si>
    <t>"2 až 4NP" 6,4*24*0,075</t>
  </si>
  <si>
    <t>3</t>
  </si>
  <si>
    <t>642946112</t>
  </si>
  <si>
    <t>Osazování pouzdra posuvných dveří s jednou kapsou pro jedno křídlo š přes 800 do 1200 mm do zděné příčky - vyňato</t>
  </si>
  <si>
    <t>kus</t>
  </si>
  <si>
    <t>-1656874618</t>
  </si>
  <si>
    <t>"zrušeno" 0</t>
  </si>
  <si>
    <t>M</t>
  </si>
  <si>
    <t>553316R1</t>
  </si>
  <si>
    <t>pouzdro stavební posuvných dveří jednopouzdrové 900mm - vyňato</t>
  </si>
  <si>
    <t>8</t>
  </si>
  <si>
    <t>-786913107</t>
  </si>
  <si>
    <t>5</t>
  </si>
  <si>
    <t>612323111</t>
  </si>
  <si>
    <t>Vápenocementová omítka hladkých vnitřních stěn tloušťky do 5 mm nanášená ručně</t>
  </si>
  <si>
    <t>m2</t>
  </si>
  <si>
    <t>1081800494</t>
  </si>
  <si>
    <t>"nová omítka v. 200 mm  po celém obvodu sanitárníího uzlu"</t>
  </si>
  <si>
    <t>(((2,6+2,55)*2)-(0,9*2))*32*0,2</t>
  </si>
  <si>
    <t>9</t>
  </si>
  <si>
    <t>Ostatní konstrukce a práce, bourání</t>
  </si>
  <si>
    <t>952901111</t>
  </si>
  <si>
    <t>Vyčištění budov bytové a občanské výstavby při výšce podlaží do 4 m</t>
  </si>
  <si>
    <t>-1286399125</t>
  </si>
  <si>
    <t>(6,4*32)+(5,4*64)</t>
  </si>
  <si>
    <t>7</t>
  </si>
  <si>
    <t>965042141</t>
  </si>
  <si>
    <t>Bourání podkladů pod dlažby nebo mazanin betonových nebo z litého asfaltu tl do 100 mm pl přes 4 m2</t>
  </si>
  <si>
    <t>1261777631</t>
  </si>
  <si>
    <t>"1NP" 6,4*8*0,098</t>
  </si>
  <si>
    <t>"2 až 4NP" 6,4*24*0,078</t>
  </si>
  <si>
    <t>968062455</t>
  </si>
  <si>
    <t>Vybourání dřevěných dveřních zárubní pl do 2 m2</t>
  </si>
  <si>
    <t>-1214551132</t>
  </si>
  <si>
    <t>"viz TZ a PD" 32+32</t>
  </si>
  <si>
    <t>974031123</t>
  </si>
  <si>
    <t>Vysekání rýh ve zdivu cihelném hl do 30 mm š do 100 mm</t>
  </si>
  <si>
    <t>m</t>
  </si>
  <si>
    <t>1398563637</t>
  </si>
  <si>
    <t>"pro nalepení soklu"</t>
  </si>
  <si>
    <t>(((2,6+2,55)*2)-(0,9*2))*32</t>
  </si>
  <si>
    <t>997</t>
  </si>
  <si>
    <t>Přesun sutě</t>
  </si>
  <si>
    <t>10</t>
  </si>
  <si>
    <t>997013153</t>
  </si>
  <si>
    <t>Vnitrostaveništní doprava suti a vybouraných hmot pro budovy v přes 9 do 12 m s omezením mechanizace</t>
  </si>
  <si>
    <t>t</t>
  </si>
  <si>
    <t>-59873628</t>
  </si>
  <si>
    <t>11</t>
  </si>
  <si>
    <t>997013501</t>
  </si>
  <si>
    <t>Odvoz suti a vybouraných hmot na skládku nebo meziskládku do 1 km se složením</t>
  </si>
  <si>
    <t>-345062410</t>
  </si>
  <si>
    <t>12</t>
  </si>
  <si>
    <t>997013509</t>
  </si>
  <si>
    <t>Příplatek k odvozu suti a vybouraných hmot na skládku ZKD 1 km přes 1 km</t>
  </si>
  <si>
    <t>-1443862191</t>
  </si>
  <si>
    <t>48,542*9 'Přepočtené koeficientem množství</t>
  </si>
  <si>
    <t>13</t>
  </si>
  <si>
    <t>997013861</t>
  </si>
  <si>
    <t>Poplatek za uložení stavebního odpadu na recyklační skládce (skládkovné) z prostého betonu kód odpadu 17 01 01</t>
  </si>
  <si>
    <t>174283672</t>
  </si>
  <si>
    <t>37,398</t>
  </si>
  <si>
    <t>14</t>
  </si>
  <si>
    <t>997013863</t>
  </si>
  <si>
    <t>Poplatek za uložení stavebního odpadu na recyklační skládce (skládkovné) cihelného kód odpadu 17 01 02</t>
  </si>
  <si>
    <t>588078067</t>
  </si>
  <si>
    <t>1,36</t>
  </si>
  <si>
    <t>997013871</t>
  </si>
  <si>
    <t>Poplatek za uložení stavebního odpadu na recyklační skládce (skládkovné) směsného stavebního a demoličního kód odpadu 17 09 04</t>
  </si>
  <si>
    <t>113838279</t>
  </si>
  <si>
    <t>47,989-(1,36+37,398)</t>
  </si>
  <si>
    <t>998</t>
  </si>
  <si>
    <t>Přesun hmot</t>
  </si>
  <si>
    <t>16</t>
  </si>
  <si>
    <t>998011002</t>
  </si>
  <si>
    <t>Přesun hmot pro budovy zděné v přes 6 do 12 m</t>
  </si>
  <si>
    <t>1207974144</t>
  </si>
  <si>
    <t>17</t>
  </si>
  <si>
    <t>998011014</t>
  </si>
  <si>
    <t>Příplatek k přesunu hmot pro budovy zděné za zvětšený přesun do 500 m</t>
  </si>
  <si>
    <t>-1711593633</t>
  </si>
  <si>
    <t>PSV</t>
  </si>
  <si>
    <t>Práce a dodávky PSV</t>
  </si>
  <si>
    <t>713</t>
  </si>
  <si>
    <t>Izolace tepelné</t>
  </si>
  <si>
    <t>18</t>
  </si>
  <si>
    <t>713120811</t>
  </si>
  <si>
    <t>Odstranění tepelné izolace podlah volně kladené z vláknitých materiálů suchých tl do 100 mm</t>
  </si>
  <si>
    <t>-711766340</t>
  </si>
  <si>
    <t>"2 až 4NP" 6,4*24</t>
  </si>
  <si>
    <t>19</t>
  </si>
  <si>
    <t>713121111</t>
  </si>
  <si>
    <t>Montáž izolace tepelné podlah volně kladenými rohožemi, pásy, dílci, deskami 1 vrstva</t>
  </si>
  <si>
    <t>1730599635</t>
  </si>
  <si>
    <t>20</t>
  </si>
  <si>
    <t>6115R001</t>
  </si>
  <si>
    <t>kročejová izolace ETHAFOAM 2222 tl. 10 mm</t>
  </si>
  <si>
    <t>32</t>
  </si>
  <si>
    <t>1330842217</t>
  </si>
  <si>
    <t>153,6*1,05 'Přepočtené koeficientem množství</t>
  </si>
  <si>
    <t>998713202</t>
  </si>
  <si>
    <t>Přesun hmot procentní pro izolace tepelné v objektech v přes 6 do 12 m</t>
  </si>
  <si>
    <t>%</t>
  </si>
  <si>
    <t>451077947</t>
  </si>
  <si>
    <t>22</t>
  </si>
  <si>
    <t>998713293</t>
  </si>
  <si>
    <t>Příplatek k přesunu hmot procentní 713 za zvětšený přesun do 500 m</t>
  </si>
  <si>
    <t>-408026188</t>
  </si>
  <si>
    <t>721</t>
  </si>
  <si>
    <t>Zdravotechnika - vnitřní kanalizace</t>
  </si>
  <si>
    <t>23</t>
  </si>
  <si>
    <t>721210813</t>
  </si>
  <si>
    <t xml:space="preserve">Demontáž vpustí podlahových </t>
  </si>
  <si>
    <t>460583122</t>
  </si>
  <si>
    <t>24</t>
  </si>
  <si>
    <t>721211R03</t>
  </si>
  <si>
    <t>Vpusť podlahová sprchová s vodorovným odtokem DN 50/75 s kulovým kloubem mřížka nerez 115x115</t>
  </si>
  <si>
    <t>-249578602</t>
  </si>
  <si>
    <t>"viz TZ a PD" 32</t>
  </si>
  <si>
    <t>25</t>
  </si>
  <si>
    <t>998721202</t>
  </si>
  <si>
    <t>Přesun hmot procentní pro vnitřní kanalizace v objektech v přes 6 do 12 m</t>
  </si>
  <si>
    <t>-2076647666</t>
  </si>
  <si>
    <t>26</t>
  </si>
  <si>
    <t>998721293</t>
  </si>
  <si>
    <t>Příplatek k přesunu hmot procentní 721 za zvětšený přesun do 500 m</t>
  </si>
  <si>
    <t>-1111755280</t>
  </si>
  <si>
    <t>766</t>
  </si>
  <si>
    <t>Konstrukce truhlářské</t>
  </si>
  <si>
    <t>27</t>
  </si>
  <si>
    <t>766660R12</t>
  </si>
  <si>
    <t>Montáž posuvných dveří jednokřídlových průchozí š přes 800 do 1200 mm na garnýž se skrytým pojezdem</t>
  </si>
  <si>
    <t>-1537058798</t>
  </si>
  <si>
    <t>28</t>
  </si>
  <si>
    <t>61162R01L</t>
  </si>
  <si>
    <t>dveře vnitřní posuvné 900/1970 s povrchovou úpravou z HPL levé</t>
  </si>
  <si>
    <t>-1841431724</t>
  </si>
  <si>
    <t>29</t>
  </si>
  <si>
    <t>61162R01P</t>
  </si>
  <si>
    <t>dveře vnitřní posuvné 900/1970 s povrchovou úpravou z HPL pravé</t>
  </si>
  <si>
    <t>277251972</t>
  </si>
  <si>
    <t>30</t>
  </si>
  <si>
    <t>766682111</t>
  </si>
  <si>
    <t>Montáž zárubní obložkových pro dveře jednokřídlové tl stěny do 170 mm</t>
  </si>
  <si>
    <t>-128318895</t>
  </si>
  <si>
    <t>31</t>
  </si>
  <si>
    <t>61182R01</t>
  </si>
  <si>
    <t>zárubeň jednokřídlá obložková s laminátovým povrchem (HPL) tl stěny 60-150mm rozměru 600-1100/1970, 2100mm</t>
  </si>
  <si>
    <t>-1295713109</t>
  </si>
  <si>
    <t>766691914</t>
  </si>
  <si>
    <t>Vyvěšení nebo zavěšení dřevěných křídel dveří pl do 2 m2</t>
  </si>
  <si>
    <t>-1615102152</t>
  </si>
  <si>
    <t>33</t>
  </si>
  <si>
    <t>998766202</t>
  </si>
  <si>
    <t>Přesun hmot procentní pro kce truhlářské v objektech v přes 6 do 12 m</t>
  </si>
  <si>
    <t>-1057626695</t>
  </si>
  <si>
    <t>34</t>
  </si>
  <si>
    <t>998766293</t>
  </si>
  <si>
    <t>Příplatek k přesunu hmot procentní 766 za zvětšený přesun do 500 m</t>
  </si>
  <si>
    <t>-289504896</t>
  </si>
  <si>
    <t>771</t>
  </si>
  <si>
    <t>Podlahy z dlaždic</t>
  </si>
  <si>
    <t>35</t>
  </si>
  <si>
    <t>771121011</t>
  </si>
  <si>
    <t>Nátěr penetrační na podlahu</t>
  </si>
  <si>
    <t>867244186</t>
  </si>
  <si>
    <t>6,4*32</t>
  </si>
  <si>
    <t>36</t>
  </si>
  <si>
    <t>771151R11</t>
  </si>
  <si>
    <t>Dvousložková hydroizolační stěrka podlah vč. rohových pásků</t>
  </si>
  <si>
    <t>1699203938</t>
  </si>
  <si>
    <t>(((2,6+2,55)*2)-(0,9*2))*32*0,1</t>
  </si>
  <si>
    <t>37</t>
  </si>
  <si>
    <t>771151R12</t>
  </si>
  <si>
    <t>Pojistná hydroizolační stěrka podlah vč. rohových pásků</t>
  </si>
  <si>
    <t>-149564735</t>
  </si>
  <si>
    <t>38</t>
  </si>
  <si>
    <t>771474413</t>
  </si>
  <si>
    <t>Montáž soklů z dlaždic keramických rovných lepených disperzním lepidlem v přes 90 do 120 mm</t>
  </si>
  <si>
    <t>-1272877370</t>
  </si>
  <si>
    <t>39</t>
  </si>
  <si>
    <t>59761186</t>
  </si>
  <si>
    <t>sokl keramický mrazuvzdorný povrch hladký/lesklý tl do 10mm výšky přes 90 do 120mm</t>
  </si>
  <si>
    <t>-2099756910</t>
  </si>
  <si>
    <t>272*1,1 'Přepočtené koeficientem množství</t>
  </si>
  <si>
    <t>40</t>
  </si>
  <si>
    <t>771575438</t>
  </si>
  <si>
    <t>Montáž podlah keramických reliéfních nlepených disperzním lepidlem</t>
  </si>
  <si>
    <t>56676908</t>
  </si>
  <si>
    <t>41</t>
  </si>
  <si>
    <t>59761149R</t>
  </si>
  <si>
    <t>dlažba keramická slinutá do interiéru i exteriéru R9 povrch reliéfní/matný tl do 10mm</t>
  </si>
  <si>
    <t>561906898</t>
  </si>
  <si>
    <t>204,8*1,1 'Přepočtené koeficientem množství</t>
  </si>
  <si>
    <t>42</t>
  </si>
  <si>
    <t>998771202</t>
  </si>
  <si>
    <t>Přesun hmot procentní pro podlahy z dlaždic v objektech v přes 6 do 12 m</t>
  </si>
  <si>
    <t>-544750433</t>
  </si>
  <si>
    <t>43</t>
  </si>
  <si>
    <t>998771293</t>
  </si>
  <si>
    <t>Příplatek k přesunu hmot procentní 771 za zvětšený přesun do 500 m</t>
  </si>
  <si>
    <t>155496381</t>
  </si>
  <si>
    <t>776</t>
  </si>
  <si>
    <t>Podlahy povlakové</t>
  </si>
  <si>
    <t>44</t>
  </si>
  <si>
    <t>776201811</t>
  </si>
  <si>
    <t>Demontáž lepených povlakových podlah bez podložky ručně</t>
  </si>
  <si>
    <t>1418872076</t>
  </si>
  <si>
    <t>45</t>
  </si>
  <si>
    <t>776410811</t>
  </si>
  <si>
    <t>Odstranění soklíků a lišt pryžových nebo plastových</t>
  </si>
  <si>
    <t>976996103</t>
  </si>
  <si>
    <t>46</t>
  </si>
  <si>
    <t>77642R312</t>
  </si>
  <si>
    <t>Montáž přechodových lišt</t>
  </si>
  <si>
    <t>-1781804911</t>
  </si>
  <si>
    <t>"přechod mezi stávající dlažbou a stávající podlahou z PVC v místech posuvných dveří"  0,9*2*32</t>
  </si>
  <si>
    <t>47</t>
  </si>
  <si>
    <t>19416R01</t>
  </si>
  <si>
    <t>eloxovaná přechodová lišta narážecí</t>
  </si>
  <si>
    <t>-1683948659</t>
  </si>
  <si>
    <t>57,6*1,02 'Přepočtené koeficientem množství</t>
  </si>
  <si>
    <t>48</t>
  </si>
  <si>
    <t>24771R10</t>
  </si>
  <si>
    <t xml:space="preserve">páska těsnící silikonová </t>
  </si>
  <si>
    <t>353602346</t>
  </si>
  <si>
    <t>49</t>
  </si>
  <si>
    <t>998776201</t>
  </si>
  <si>
    <t>Přesun hmot procentní pro podlahy povlakové v objektech v do 6 m</t>
  </si>
  <si>
    <t>292942095</t>
  </si>
  <si>
    <t>50</t>
  </si>
  <si>
    <t>998776293</t>
  </si>
  <si>
    <t>Příplatek k přesunu hmot procentní 776 za zvětšený přesun do 500 m</t>
  </si>
  <si>
    <t>-1514865453</t>
  </si>
  <si>
    <t>784</t>
  </si>
  <si>
    <t>Dokončovací práce - malby a tapety</t>
  </si>
  <si>
    <t>51</t>
  </si>
  <si>
    <t>784121001</t>
  </si>
  <si>
    <t>Oškrabání malby v místnostech v do 3,80 m</t>
  </si>
  <si>
    <t>1078116164</t>
  </si>
  <si>
    <t xml:space="preserve">"1 až 4NP" </t>
  </si>
  <si>
    <t>"sanitární uzly stropy" 6,4*32</t>
  </si>
  <si>
    <t>"sanitární uzly stěny" (2,55+2,6)*0,55*32</t>
  </si>
  <si>
    <t>"předsíně - stropy" 5,4*64</t>
  </si>
  <si>
    <t>"předsíně - stěny" (((2,55+2,1)*2*2,65)-((1,25*2,0*2)+(0,9*2,0)))*64</t>
  </si>
  <si>
    <t>52</t>
  </si>
  <si>
    <t>784181121</t>
  </si>
  <si>
    <t>Hloubková jednonásobná bezbarvá penetrace podkladu v místnostech v do 3,80 m</t>
  </si>
  <si>
    <t>-1723761083</t>
  </si>
  <si>
    <t>53</t>
  </si>
  <si>
    <t>784211001</t>
  </si>
  <si>
    <t>Jednonásobné bílé malby ze směsí za mokra výborně oděruvzdorných v místnostech v do 3,80 m</t>
  </si>
  <si>
    <t>1967667115</t>
  </si>
  <si>
    <t>901 -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</si>
  <si>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</si>
  <si>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</si>
  <si>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</si>
  <si>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</si>
  <si>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</si>
  <si>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</si>
  <si>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</si>
  <si>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</si>
  <si>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011503000</t>
  </si>
  <si>
    <t>Stavební průzkum bez rozlišení - pasportizace/repasportizace</t>
  </si>
  <si>
    <t>kpl</t>
  </si>
  <si>
    <t>204635796</t>
  </si>
  <si>
    <t>013203000</t>
  </si>
  <si>
    <t>Dokumentace stavby bez rozlišení - DIO</t>
  </si>
  <si>
    <t>-1151605370</t>
  </si>
  <si>
    <t>013254000</t>
  </si>
  <si>
    <t>Dokumentace skutečného provedení stavby</t>
  </si>
  <si>
    <t>-1574723364</t>
  </si>
  <si>
    <t>VRN3</t>
  </si>
  <si>
    <t>Zařízení staveniště</t>
  </si>
  <si>
    <t>030001000</t>
  </si>
  <si>
    <t>1865542891</t>
  </si>
  <si>
    <t>VRN7</t>
  </si>
  <si>
    <t>Provozní vlivy</t>
  </si>
  <si>
    <t>070001000</t>
  </si>
  <si>
    <t>1024</t>
  </si>
  <si>
    <t>-1150753851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</si>
</sst>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0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R5" s="19"/>
      <c r="BE5" s="18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R6" s="19"/>
      <c r="BE6" s="18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8"/>
      <c r="BS8" s="16" t="s">
        <v>6</v>
      </c>
    </row>
    <row r="9" spans="1:74" ht="14.45" customHeight="1">
      <c r="B9" s="19"/>
      <c r="AR9" s="19"/>
      <c r="BE9" s="18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8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8"/>
      <c r="BS11" s="16" t="s">
        <v>6</v>
      </c>
    </row>
    <row r="12" spans="1:74" ht="6.95" customHeight="1">
      <c r="B12" s="19"/>
      <c r="AR12" s="19"/>
      <c r="BE12" s="188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8"/>
      <c r="BS13" s="16" t="s">
        <v>6</v>
      </c>
    </row>
    <row r="14" spans="1:74" ht="12.75">
      <c r="B14" s="19"/>
      <c r="E14" s="193" t="s">
        <v>29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6" t="s">
        <v>27</v>
      </c>
      <c r="AN14" s="28" t="s">
        <v>29</v>
      </c>
      <c r="AR14" s="19"/>
      <c r="BE14" s="188"/>
      <c r="BS14" s="16" t="s">
        <v>6</v>
      </c>
    </row>
    <row r="15" spans="1:74" ht="6.95" customHeight="1">
      <c r="B15" s="19"/>
      <c r="AR15" s="19"/>
      <c r="BE15" s="188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8"/>
      <c r="BS16" s="16" t="s">
        <v>4</v>
      </c>
    </row>
    <row r="17" spans="2:71" ht="18.399999999999999" customHeight="1">
      <c r="B17" s="19"/>
      <c r="E17" s="24" t="s">
        <v>26</v>
      </c>
      <c r="AK17" s="26" t="s">
        <v>27</v>
      </c>
      <c r="AN17" s="24" t="s">
        <v>1</v>
      </c>
      <c r="AR17" s="19"/>
      <c r="BE17" s="188"/>
      <c r="BS17" s="16" t="s">
        <v>31</v>
      </c>
    </row>
    <row r="18" spans="2:71" ht="6.95" customHeight="1">
      <c r="B18" s="19"/>
      <c r="AR18" s="19"/>
      <c r="BE18" s="188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188"/>
      <c r="BS19" s="16" t="s">
        <v>6</v>
      </c>
    </row>
    <row r="20" spans="2:71" ht="18.399999999999999" customHeight="1">
      <c r="B20" s="19"/>
      <c r="E20" s="24" t="s">
        <v>26</v>
      </c>
      <c r="AK20" s="26" t="s">
        <v>27</v>
      </c>
      <c r="AN20" s="24" t="s">
        <v>1</v>
      </c>
      <c r="AR20" s="19"/>
      <c r="BE20" s="188"/>
      <c r="BS20" s="16" t="s">
        <v>31</v>
      </c>
    </row>
    <row r="21" spans="2:71" ht="6.95" customHeight="1">
      <c r="B21" s="19"/>
      <c r="AR21" s="19"/>
      <c r="BE21" s="188"/>
    </row>
    <row r="22" spans="2:71" ht="12" customHeight="1">
      <c r="B22" s="19"/>
      <c r="D22" s="26" t="s">
        <v>33</v>
      </c>
      <c r="AR22" s="19"/>
      <c r="BE22" s="188"/>
    </row>
    <row r="23" spans="2:71" ht="16.5" customHeight="1">
      <c r="B23" s="19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9"/>
      <c r="BE23" s="188"/>
    </row>
    <row r="24" spans="2:71" ht="6.95" customHeight="1">
      <c r="B24" s="19"/>
      <c r="AR24" s="19"/>
      <c r="BE24" s="18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8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6">
        <f>ROUND(AG94,2)</f>
        <v>0</v>
      </c>
      <c r="AL26" s="197"/>
      <c r="AM26" s="197"/>
      <c r="AN26" s="197"/>
      <c r="AO26" s="197"/>
      <c r="AR26" s="31"/>
      <c r="BE26" s="188"/>
    </row>
    <row r="27" spans="2:71" s="1" customFormat="1" ht="6.95" customHeight="1">
      <c r="B27" s="31"/>
      <c r="AR27" s="31"/>
      <c r="BE27" s="188"/>
    </row>
    <row r="28" spans="2:71" s="1" customFormat="1" ht="12.75">
      <c r="B28" s="31"/>
      <c r="L28" s="198" t="s">
        <v>35</v>
      </c>
      <c r="M28" s="198"/>
      <c r="N28" s="198"/>
      <c r="O28" s="198"/>
      <c r="P28" s="198"/>
      <c r="W28" s="198" t="s">
        <v>36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37</v>
      </c>
      <c r="AL28" s="198"/>
      <c r="AM28" s="198"/>
      <c r="AN28" s="198"/>
      <c r="AO28" s="198"/>
      <c r="AR28" s="31"/>
      <c r="BE28" s="188"/>
    </row>
    <row r="29" spans="2:71" s="2" customFormat="1" ht="14.45" customHeight="1">
      <c r="B29" s="35"/>
      <c r="D29" s="26" t="s">
        <v>38</v>
      </c>
      <c r="F29" s="26" t="s">
        <v>39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189"/>
    </row>
    <row r="30" spans="2:71" s="2" customFormat="1" ht="14.45" customHeight="1">
      <c r="B30" s="35"/>
      <c r="F30" s="26" t="s">
        <v>40</v>
      </c>
      <c r="L30" s="201">
        <v>0.15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189"/>
    </row>
    <row r="31" spans="2:71" s="2" customFormat="1" ht="14.45" hidden="1" customHeight="1">
      <c r="B31" s="35"/>
      <c r="F31" s="26" t="s">
        <v>41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189"/>
    </row>
    <row r="32" spans="2:71" s="2" customFormat="1" ht="14.45" hidden="1" customHeight="1">
      <c r="B32" s="35"/>
      <c r="F32" s="26" t="s">
        <v>42</v>
      </c>
      <c r="L32" s="201">
        <v>0.15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189"/>
    </row>
    <row r="33" spans="2:57" s="2" customFormat="1" ht="14.45" hidden="1" customHeight="1">
      <c r="B33" s="35"/>
      <c r="F33" s="26" t="s">
        <v>43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189"/>
    </row>
    <row r="34" spans="2:57" s="1" customFormat="1" ht="6.95" customHeight="1">
      <c r="B34" s="31"/>
      <c r="AR34" s="31"/>
      <c r="BE34" s="188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02" t="s">
        <v>46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4">
        <f>SUM(AK26:AK33)</f>
        <v>0</v>
      </c>
      <c r="AL35" s="203"/>
      <c r="AM35" s="203"/>
      <c r="AN35" s="203"/>
      <c r="AO35" s="20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302_old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Opravy a modernizace 32 sanitárních uzlú pokojů klientů v 1 - 4NP objektu D v areálu Domova pro seniory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Praha 10 - Zahradní Město</v>
      </c>
      <c r="AI87" s="26" t="s">
        <v>22</v>
      </c>
      <c r="AM87" s="208" t="str">
        <f>IF(AN8= "","",AN8)</f>
        <v>1. 11. 2023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09" t="str">
        <f>IF(E17="","",E17)</f>
        <v xml:space="preserve"> </v>
      </c>
      <c r="AN89" s="210"/>
      <c r="AO89" s="210"/>
      <c r="AP89" s="210"/>
      <c r="AR89" s="31"/>
      <c r="AS89" s="211" t="s">
        <v>54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5"/>
    </row>
    <row r="91" spans="1:91" s="1" customFormat="1" ht="10.9" customHeight="1">
      <c r="B91" s="31"/>
      <c r="AR91" s="31"/>
      <c r="AS91" s="213"/>
      <c r="AT91" s="214"/>
      <c r="BD91" s="55"/>
    </row>
    <row r="92" spans="1:91" s="1" customFormat="1" ht="29.25" customHeight="1">
      <c r="B92" s="31"/>
      <c r="C92" s="215" t="s">
        <v>55</v>
      </c>
      <c r="D92" s="216"/>
      <c r="E92" s="216"/>
      <c r="F92" s="216"/>
      <c r="G92" s="216"/>
      <c r="H92" s="56"/>
      <c r="I92" s="217" t="s">
        <v>56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57</v>
      </c>
      <c r="AH92" s="216"/>
      <c r="AI92" s="216"/>
      <c r="AJ92" s="216"/>
      <c r="AK92" s="216"/>
      <c r="AL92" s="216"/>
      <c r="AM92" s="216"/>
      <c r="AN92" s="217" t="s">
        <v>58</v>
      </c>
      <c r="AO92" s="216"/>
      <c r="AP92" s="219"/>
      <c r="AQ92" s="57" t="s">
        <v>59</v>
      </c>
      <c r="AR92" s="31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3">
        <f>ROUND(SUM(AG95:AG96),2)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222" t="s">
        <v>79</v>
      </c>
      <c r="E95" s="222"/>
      <c r="F95" s="222"/>
      <c r="G95" s="222"/>
      <c r="H95" s="222"/>
      <c r="I95" s="76"/>
      <c r="J95" s="222" t="s">
        <v>80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'01 - SO 01 Stavební část'!J30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77" t="s">
        <v>81</v>
      </c>
      <c r="AR95" s="74"/>
      <c r="AS95" s="78">
        <v>0</v>
      </c>
      <c r="AT95" s="79">
        <f>ROUND(SUM(AV95:AW95),2)</f>
        <v>0</v>
      </c>
      <c r="AU95" s="80">
        <f>'01 - SO 01 Stavební část'!P128</f>
        <v>0</v>
      </c>
      <c r="AV95" s="79">
        <f>'01 - SO 01 Stavební část'!J33</f>
        <v>0</v>
      </c>
      <c r="AW95" s="79">
        <f>'01 - SO 01 Stavební část'!J34</f>
        <v>0</v>
      </c>
      <c r="AX95" s="79">
        <f>'01 - SO 01 Stavební část'!J35</f>
        <v>0</v>
      </c>
      <c r="AY95" s="79">
        <f>'01 - SO 01 Stavební část'!J36</f>
        <v>0</v>
      </c>
      <c r="AZ95" s="79">
        <f>'01 - SO 01 Stavební část'!F33</f>
        <v>0</v>
      </c>
      <c r="BA95" s="79">
        <f>'01 - SO 01 Stavební část'!F34</f>
        <v>0</v>
      </c>
      <c r="BB95" s="79">
        <f>'01 - SO 01 Stavební část'!F35</f>
        <v>0</v>
      </c>
      <c r="BC95" s="79">
        <f>'01 - SO 01 Stavební část'!F36</f>
        <v>0</v>
      </c>
      <c r="BD95" s="81">
        <f>'01 - SO 01 Stavební část'!F37</f>
        <v>0</v>
      </c>
      <c r="BT95" s="82" t="s">
        <v>82</v>
      </c>
      <c r="BV95" s="82" t="s">
        <v>76</v>
      </c>
      <c r="BW95" s="82" t="s">
        <v>83</v>
      </c>
      <c r="BX95" s="82" t="s">
        <v>5</v>
      </c>
      <c r="CL95" s="82" t="s">
        <v>1</v>
      </c>
      <c r="CM95" s="82" t="s">
        <v>84</v>
      </c>
    </row>
    <row r="96" spans="1:91" s="6" customFormat="1" ht="16.5" customHeight="1">
      <c r="A96" s="73" t="s">
        <v>78</v>
      </c>
      <c r="B96" s="74"/>
      <c r="C96" s="75"/>
      <c r="D96" s="222" t="s">
        <v>85</v>
      </c>
      <c r="E96" s="222"/>
      <c r="F96" s="222"/>
      <c r="G96" s="222"/>
      <c r="H96" s="222"/>
      <c r="I96" s="76"/>
      <c r="J96" s="222" t="s">
        <v>86</v>
      </c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0">
        <f>'901 - VON'!J30</f>
        <v>0</v>
      </c>
      <c r="AH96" s="221"/>
      <c r="AI96" s="221"/>
      <c r="AJ96" s="221"/>
      <c r="AK96" s="221"/>
      <c r="AL96" s="221"/>
      <c r="AM96" s="221"/>
      <c r="AN96" s="220">
        <f>SUM(AG96,AT96)</f>
        <v>0</v>
      </c>
      <c r="AO96" s="221"/>
      <c r="AP96" s="221"/>
      <c r="AQ96" s="77" t="s">
        <v>86</v>
      </c>
      <c r="AR96" s="74"/>
      <c r="AS96" s="83">
        <v>0</v>
      </c>
      <c r="AT96" s="84">
        <f>ROUND(SUM(AV96:AW96),2)</f>
        <v>0</v>
      </c>
      <c r="AU96" s="85">
        <f>'901 - VON'!P120</f>
        <v>0</v>
      </c>
      <c r="AV96" s="84">
        <f>'901 - VON'!J33</f>
        <v>0</v>
      </c>
      <c r="AW96" s="84">
        <f>'901 - VON'!J34</f>
        <v>0</v>
      </c>
      <c r="AX96" s="84">
        <f>'901 - VON'!J35</f>
        <v>0</v>
      </c>
      <c r="AY96" s="84">
        <f>'901 - VON'!J36</f>
        <v>0</v>
      </c>
      <c r="AZ96" s="84">
        <f>'901 - VON'!F33</f>
        <v>0</v>
      </c>
      <c r="BA96" s="84">
        <f>'901 - VON'!F34</f>
        <v>0</v>
      </c>
      <c r="BB96" s="84">
        <f>'901 - VON'!F35</f>
        <v>0</v>
      </c>
      <c r="BC96" s="84">
        <f>'901 - VON'!F36</f>
        <v>0</v>
      </c>
      <c r="BD96" s="86">
        <f>'901 - VON'!F37</f>
        <v>0</v>
      </c>
      <c r="BT96" s="82" t="s">
        <v>82</v>
      </c>
      <c r="BV96" s="82" t="s">
        <v>76</v>
      </c>
      <c r="BW96" s="82" t="s">
        <v>87</v>
      </c>
      <c r="BX96" s="82" t="s">
        <v>5</v>
      </c>
      <c r="CL96" s="82" t="s">
        <v>1</v>
      </c>
      <c r="CM96" s="82" t="s">
        <v>84</v>
      </c>
    </row>
    <row r="97" spans="2:44" s="1" customFormat="1" ht="30" customHeight="1">
      <c r="B97" s="31"/>
      <c r="AR97" s="31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31"/>
    </row>
  </sheetData>
  <sheetProtection algorithmName="SHA-512" hashValue="aWMfKm/JY4RMMyGCk9PBtImf43Tn+/EPRy/sMtN4EYuPd/Y0Bl6n9DrtTVWC9qL5RN9BkRkP+jNglvZB3RAGaQ==" saltValue="r0HLZNraFRrbWitl5b8FHVelpOTdg37HZu+r3QE9DhZ8v+6nokP8BCPZKvoJQbLwIFrivbYsVWb6+HA8DE+KP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O 01 Stavební část'!C2" display="/" xr:uid="{00000000-0004-0000-0000-000000000000}"/>
    <hyperlink ref="A96" location="'901 - VO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83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88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5" t="str">
        <f>'Rekapitulace stavby'!K6</f>
        <v>Opravy a modernizace 32 sanitárních uzlú pokojů klientů v 1 - 4NP objektu D v areálu Domova pro seniory</v>
      </c>
      <c r="F7" s="226"/>
      <c r="G7" s="226"/>
      <c r="H7" s="226"/>
      <c r="L7" s="19"/>
    </row>
    <row r="8" spans="2:46" s="1" customFormat="1" ht="12" customHeight="1">
      <c r="B8" s="31"/>
      <c r="D8" s="26" t="s">
        <v>89</v>
      </c>
      <c r="L8" s="31"/>
    </row>
    <row r="9" spans="2:46" s="1" customFormat="1" ht="16.5" customHeight="1">
      <c r="B9" s="31"/>
      <c r="E9" s="206" t="s">
        <v>90</v>
      </c>
      <c r="F9" s="227"/>
      <c r="G9" s="227"/>
      <c r="H9" s="227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0"/>
      <c r="G18" s="190"/>
      <c r="H18" s="190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6" t="s">
        <v>39</v>
      </c>
      <c r="F33" s="90">
        <f>ROUND((SUM(BE128:BE292)),  2)</f>
        <v>0</v>
      </c>
      <c r="I33" s="91">
        <v>0.21</v>
      </c>
      <c r="J33" s="90">
        <f>ROUND(((SUM(BE128:BE292))*I33),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ROUND((SUM(BF128:BF292)),  2)</f>
        <v>0</v>
      </c>
      <c r="I34" s="91">
        <v>0.15</v>
      </c>
      <c r="J34" s="90">
        <f>ROUND(((SUM(BF128:BF292))*I34),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ROUND((SUM(BG128:BG292)),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ROUND((SUM(BH128:BH292)),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ROUND((SUM(BI128:BI292)),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5" t="str">
        <f>E7</f>
        <v>Opravy a modernizace 32 sanitárních uzlú pokojů klientů v 1 - 4NP objektu D v areálu Domova pro seniory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89</v>
      </c>
      <c r="L86" s="31"/>
    </row>
    <row r="87" spans="2:47" s="1" customFormat="1" ht="16.5" customHeight="1">
      <c r="B87" s="31"/>
      <c r="E87" s="206" t="str">
        <f>E9</f>
        <v>01 - SO 01 Stavební část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Praha 10 - Zahradní Město</v>
      </c>
      <c r="I89" s="26" t="s">
        <v>22</v>
      </c>
      <c r="J89" s="51" t="str">
        <f>IF(J12="","",J12)</f>
        <v>1. 11. 2023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94</v>
      </c>
      <c r="J96" s="65">
        <f>J128</f>
        <v>0</v>
      </c>
      <c r="L96" s="31"/>
      <c r="AU96" s="16" t="s">
        <v>95</v>
      </c>
    </row>
    <row r="97" spans="2:12" s="8" customFormat="1" ht="24.95" customHeight="1">
      <c r="B97" s="103"/>
      <c r="D97" s="104" t="s">
        <v>96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>
      <c r="B98" s="107"/>
      <c r="D98" s="108" t="s">
        <v>97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customHeight="1">
      <c r="B99" s="107"/>
      <c r="D99" s="108" t="s">
        <v>98</v>
      </c>
      <c r="E99" s="109"/>
      <c r="F99" s="109"/>
      <c r="G99" s="109"/>
      <c r="H99" s="109"/>
      <c r="I99" s="109"/>
      <c r="J99" s="110">
        <f>J149</f>
        <v>0</v>
      </c>
      <c r="L99" s="107"/>
    </row>
    <row r="100" spans="2:12" s="9" customFormat="1" ht="19.899999999999999" customHeight="1">
      <c r="B100" s="107"/>
      <c r="D100" s="108" t="s">
        <v>99</v>
      </c>
      <c r="E100" s="109"/>
      <c r="F100" s="109"/>
      <c r="G100" s="109"/>
      <c r="H100" s="109"/>
      <c r="I100" s="109"/>
      <c r="J100" s="110">
        <f>J167</f>
        <v>0</v>
      </c>
      <c r="L100" s="107"/>
    </row>
    <row r="101" spans="2:12" s="9" customFormat="1" ht="19.899999999999999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J181</f>
        <v>0</v>
      </c>
      <c r="L101" s="107"/>
    </row>
    <row r="102" spans="2:12" s="8" customFormat="1" ht="24.95" customHeight="1">
      <c r="B102" s="103"/>
      <c r="D102" s="104" t="s">
        <v>101</v>
      </c>
      <c r="E102" s="105"/>
      <c r="F102" s="105"/>
      <c r="G102" s="105"/>
      <c r="H102" s="105"/>
      <c r="I102" s="105"/>
      <c r="J102" s="106">
        <f>J184</f>
        <v>0</v>
      </c>
      <c r="L102" s="103"/>
    </row>
    <row r="103" spans="2:12" s="9" customFormat="1" ht="19.899999999999999" customHeight="1">
      <c r="B103" s="107"/>
      <c r="D103" s="108" t="s">
        <v>102</v>
      </c>
      <c r="E103" s="109"/>
      <c r="F103" s="109"/>
      <c r="G103" s="109"/>
      <c r="H103" s="109"/>
      <c r="I103" s="109"/>
      <c r="J103" s="110">
        <f>J185</f>
        <v>0</v>
      </c>
      <c r="L103" s="107"/>
    </row>
    <row r="104" spans="2:12" s="9" customFormat="1" ht="19.899999999999999" customHeight="1">
      <c r="B104" s="107"/>
      <c r="D104" s="108" t="s">
        <v>103</v>
      </c>
      <c r="E104" s="109"/>
      <c r="F104" s="109"/>
      <c r="G104" s="109"/>
      <c r="H104" s="109"/>
      <c r="I104" s="109"/>
      <c r="J104" s="110">
        <f>J198</f>
        <v>0</v>
      </c>
      <c r="L104" s="107"/>
    </row>
    <row r="105" spans="2:12" s="9" customFormat="1" ht="19.899999999999999" customHeight="1">
      <c r="B105" s="107"/>
      <c r="D105" s="108" t="s">
        <v>104</v>
      </c>
      <c r="E105" s="109"/>
      <c r="F105" s="109"/>
      <c r="G105" s="109"/>
      <c r="H105" s="109"/>
      <c r="I105" s="109"/>
      <c r="J105" s="110">
        <f>J205</f>
        <v>0</v>
      </c>
      <c r="L105" s="107"/>
    </row>
    <row r="106" spans="2:12" s="9" customFormat="1" ht="19.899999999999999" customHeight="1">
      <c r="B106" s="107"/>
      <c r="D106" s="108" t="s">
        <v>105</v>
      </c>
      <c r="E106" s="109"/>
      <c r="F106" s="109"/>
      <c r="G106" s="109"/>
      <c r="H106" s="109"/>
      <c r="I106" s="109"/>
      <c r="J106" s="110">
        <f>J220</f>
        <v>0</v>
      </c>
      <c r="L106" s="107"/>
    </row>
    <row r="107" spans="2:12" s="9" customFormat="1" ht="19.899999999999999" customHeight="1">
      <c r="B107" s="107"/>
      <c r="D107" s="108" t="s">
        <v>106</v>
      </c>
      <c r="E107" s="109"/>
      <c r="F107" s="109"/>
      <c r="G107" s="109"/>
      <c r="H107" s="109"/>
      <c r="I107" s="109"/>
      <c r="J107" s="110">
        <f>J249</f>
        <v>0</v>
      </c>
      <c r="L107" s="107"/>
    </row>
    <row r="108" spans="2:12" s="9" customFormat="1" ht="19.899999999999999" customHeight="1">
      <c r="B108" s="107"/>
      <c r="D108" s="108" t="s">
        <v>107</v>
      </c>
      <c r="E108" s="109"/>
      <c r="F108" s="109"/>
      <c r="G108" s="109"/>
      <c r="H108" s="109"/>
      <c r="I108" s="109"/>
      <c r="J108" s="110">
        <f>J268</f>
        <v>0</v>
      </c>
      <c r="L108" s="107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108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26.25" customHeight="1">
      <c r="B118" s="31"/>
      <c r="E118" s="225" t="str">
        <f>E7</f>
        <v>Opravy a modernizace 32 sanitárních uzlú pokojů klientů v 1 - 4NP objektu D v areálu Domova pro seniory</v>
      </c>
      <c r="F118" s="226"/>
      <c r="G118" s="226"/>
      <c r="H118" s="226"/>
      <c r="L118" s="31"/>
    </row>
    <row r="119" spans="2:63" s="1" customFormat="1" ht="12" customHeight="1">
      <c r="B119" s="31"/>
      <c r="C119" s="26" t="s">
        <v>89</v>
      </c>
      <c r="L119" s="31"/>
    </row>
    <row r="120" spans="2:63" s="1" customFormat="1" ht="16.5" customHeight="1">
      <c r="B120" s="31"/>
      <c r="E120" s="206" t="str">
        <f>E9</f>
        <v>01 - SO 01 Stavební část</v>
      </c>
      <c r="F120" s="227"/>
      <c r="G120" s="227"/>
      <c r="H120" s="227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>Praha 10 - Zahradní Město</v>
      </c>
      <c r="I122" s="26" t="s">
        <v>22</v>
      </c>
      <c r="J122" s="51" t="str">
        <f>IF(J12="","",J12)</f>
        <v>1. 11. 2023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24</v>
      </c>
      <c r="F124" s="24" t="str">
        <f>E15</f>
        <v xml:space="preserve"> </v>
      </c>
      <c r="I124" s="26" t="s">
        <v>30</v>
      </c>
      <c r="J124" s="29" t="str">
        <f>E21</f>
        <v xml:space="preserve"> </v>
      </c>
      <c r="L124" s="31"/>
    </row>
    <row r="125" spans="2:63" s="1" customFormat="1" ht="15.2" customHeight="1">
      <c r="B125" s="31"/>
      <c r="C125" s="26" t="s">
        <v>28</v>
      </c>
      <c r="F125" s="24" t="str">
        <f>IF(E18="","",E18)</f>
        <v>Vyplň údaj</v>
      </c>
      <c r="I125" s="26" t="s">
        <v>32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1"/>
      <c r="C127" s="112" t="s">
        <v>109</v>
      </c>
      <c r="D127" s="113" t="s">
        <v>59</v>
      </c>
      <c r="E127" s="113" t="s">
        <v>55</v>
      </c>
      <c r="F127" s="113" t="s">
        <v>56</v>
      </c>
      <c r="G127" s="113" t="s">
        <v>110</v>
      </c>
      <c r="H127" s="113" t="s">
        <v>111</v>
      </c>
      <c r="I127" s="113" t="s">
        <v>112</v>
      </c>
      <c r="J127" s="114" t="s">
        <v>93</v>
      </c>
      <c r="K127" s="115" t="s">
        <v>113</v>
      </c>
      <c r="L127" s="111"/>
      <c r="M127" s="58" t="s">
        <v>1</v>
      </c>
      <c r="N127" s="59" t="s">
        <v>38</v>
      </c>
      <c r="O127" s="59" t="s">
        <v>114</v>
      </c>
      <c r="P127" s="59" t="s">
        <v>115</v>
      </c>
      <c r="Q127" s="59" t="s">
        <v>116</v>
      </c>
      <c r="R127" s="59" t="s">
        <v>117</v>
      </c>
      <c r="S127" s="59" t="s">
        <v>118</v>
      </c>
      <c r="T127" s="60" t="s">
        <v>119</v>
      </c>
    </row>
    <row r="128" spans="2:63" s="1" customFormat="1" ht="22.9" customHeight="1">
      <c r="B128" s="31"/>
      <c r="C128" s="63" t="s">
        <v>120</v>
      </c>
      <c r="J128" s="116">
        <f>BK128</f>
        <v>0</v>
      </c>
      <c r="L128" s="31"/>
      <c r="M128" s="61"/>
      <c r="N128" s="52"/>
      <c r="O128" s="52"/>
      <c r="P128" s="117">
        <f>P129+P184</f>
        <v>0</v>
      </c>
      <c r="Q128" s="52"/>
      <c r="R128" s="117">
        <f>R129+R184</f>
        <v>53.801220000000001</v>
      </c>
      <c r="S128" s="52"/>
      <c r="T128" s="118">
        <f>T129+T184</f>
        <v>48.541927200000003</v>
      </c>
      <c r="AT128" s="16" t="s">
        <v>73</v>
      </c>
      <c r="AU128" s="16" t="s">
        <v>95</v>
      </c>
      <c r="BK128" s="119">
        <f>BK129+BK184</f>
        <v>0</v>
      </c>
    </row>
    <row r="129" spans="2:65" s="11" customFormat="1" ht="25.9" customHeight="1">
      <c r="B129" s="120"/>
      <c r="D129" s="121" t="s">
        <v>73</v>
      </c>
      <c r="E129" s="122" t="s">
        <v>121</v>
      </c>
      <c r="F129" s="122" t="s">
        <v>122</v>
      </c>
      <c r="I129" s="123"/>
      <c r="J129" s="124">
        <f>BK129</f>
        <v>0</v>
      </c>
      <c r="L129" s="120"/>
      <c r="M129" s="125"/>
      <c r="P129" s="126">
        <f>P130+P149+P167+P181</f>
        <v>0</v>
      </c>
      <c r="R129" s="126">
        <f>R130+R149+R167+R181</f>
        <v>40.088560640000004</v>
      </c>
      <c r="T129" s="127">
        <f>T130+T149+T167+T181</f>
        <v>44.389800000000001</v>
      </c>
      <c r="AR129" s="121" t="s">
        <v>82</v>
      </c>
      <c r="AT129" s="128" t="s">
        <v>73</v>
      </c>
      <c r="AU129" s="128" t="s">
        <v>74</v>
      </c>
      <c r="AY129" s="121" t="s">
        <v>123</v>
      </c>
      <c r="BK129" s="129">
        <f>BK130+BK149+BK167+BK181</f>
        <v>0</v>
      </c>
    </row>
    <row r="130" spans="2:65" s="11" customFormat="1" ht="22.9" customHeight="1">
      <c r="B130" s="120"/>
      <c r="D130" s="121" t="s">
        <v>73</v>
      </c>
      <c r="E130" s="130" t="s">
        <v>124</v>
      </c>
      <c r="F130" s="130" t="s">
        <v>125</v>
      </c>
      <c r="I130" s="123"/>
      <c r="J130" s="131">
        <f>BK130</f>
        <v>0</v>
      </c>
      <c r="L130" s="120"/>
      <c r="M130" s="125"/>
      <c r="P130" s="126">
        <f>SUM(P131:P148)</f>
        <v>0</v>
      </c>
      <c r="R130" s="126">
        <f>SUM(R131:R148)</f>
        <v>40.066544640000004</v>
      </c>
      <c r="T130" s="127">
        <f>SUM(T131:T148)</f>
        <v>0</v>
      </c>
      <c r="AR130" s="121" t="s">
        <v>82</v>
      </c>
      <c r="AT130" s="128" t="s">
        <v>73</v>
      </c>
      <c r="AU130" s="128" t="s">
        <v>82</v>
      </c>
      <c r="AY130" s="121" t="s">
        <v>123</v>
      </c>
      <c r="BK130" s="129">
        <f>SUM(BK131:BK148)</f>
        <v>0</v>
      </c>
    </row>
    <row r="131" spans="2:65" s="1" customFormat="1" ht="33" customHeight="1">
      <c r="B131" s="31"/>
      <c r="C131" s="132" t="s">
        <v>82</v>
      </c>
      <c r="D131" s="132" t="s">
        <v>126</v>
      </c>
      <c r="E131" s="133" t="s">
        <v>127</v>
      </c>
      <c r="F131" s="134" t="s">
        <v>128</v>
      </c>
      <c r="G131" s="135" t="s">
        <v>129</v>
      </c>
      <c r="H131" s="136">
        <v>4.3520000000000003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39</v>
      </c>
      <c r="P131" s="142">
        <f>O131*H131</f>
        <v>0</v>
      </c>
      <c r="Q131" s="142">
        <v>2.5018699999999998</v>
      </c>
      <c r="R131" s="142">
        <f>Q131*H131</f>
        <v>10.88813824</v>
      </c>
      <c r="S131" s="142">
        <v>0</v>
      </c>
      <c r="T131" s="143">
        <f>S131*H131</f>
        <v>0</v>
      </c>
      <c r="AR131" s="144" t="s">
        <v>130</v>
      </c>
      <c r="AT131" s="144" t="s">
        <v>126</v>
      </c>
      <c r="AU131" s="144" t="s">
        <v>84</v>
      </c>
      <c r="AY131" s="16" t="s">
        <v>123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6" t="s">
        <v>82</v>
      </c>
      <c r="BK131" s="145">
        <f>ROUND(I131*H131,2)</f>
        <v>0</v>
      </c>
      <c r="BL131" s="16" t="s">
        <v>130</v>
      </c>
      <c r="BM131" s="144" t="s">
        <v>131</v>
      </c>
    </row>
    <row r="132" spans="2:65" s="12" customFormat="1" ht="11.25">
      <c r="B132" s="146"/>
      <c r="D132" s="147" t="s">
        <v>132</v>
      </c>
      <c r="E132" s="148" t="s">
        <v>1</v>
      </c>
      <c r="F132" s="149" t="s">
        <v>133</v>
      </c>
      <c r="H132" s="148" t="s">
        <v>1</v>
      </c>
      <c r="I132" s="150"/>
      <c r="L132" s="146"/>
      <c r="M132" s="151"/>
      <c r="T132" s="152"/>
      <c r="AT132" s="148" t="s">
        <v>132</v>
      </c>
      <c r="AU132" s="148" t="s">
        <v>84</v>
      </c>
      <c r="AV132" s="12" t="s">
        <v>82</v>
      </c>
      <c r="AW132" s="12" t="s">
        <v>31</v>
      </c>
      <c r="AX132" s="12" t="s">
        <v>74</v>
      </c>
      <c r="AY132" s="148" t="s">
        <v>123</v>
      </c>
    </row>
    <row r="133" spans="2:65" s="13" customFormat="1" ht="11.25">
      <c r="B133" s="153"/>
      <c r="D133" s="147" t="s">
        <v>132</v>
      </c>
      <c r="E133" s="154" t="s">
        <v>1</v>
      </c>
      <c r="F133" s="155" t="s">
        <v>134</v>
      </c>
      <c r="H133" s="156">
        <v>4.3520000000000003</v>
      </c>
      <c r="I133" s="157"/>
      <c r="L133" s="153"/>
      <c r="M133" s="158"/>
      <c r="T133" s="159"/>
      <c r="AT133" s="154" t="s">
        <v>132</v>
      </c>
      <c r="AU133" s="154" t="s">
        <v>84</v>
      </c>
      <c r="AV133" s="13" t="s">
        <v>84</v>
      </c>
      <c r="AW133" s="13" t="s">
        <v>31</v>
      </c>
      <c r="AX133" s="13" t="s">
        <v>74</v>
      </c>
      <c r="AY133" s="154" t="s">
        <v>123</v>
      </c>
    </row>
    <row r="134" spans="2:65" s="14" customFormat="1" ht="11.25">
      <c r="B134" s="160"/>
      <c r="D134" s="147" t="s">
        <v>132</v>
      </c>
      <c r="E134" s="161" t="s">
        <v>1</v>
      </c>
      <c r="F134" s="162" t="s">
        <v>135</v>
      </c>
      <c r="H134" s="163">
        <v>4.3520000000000003</v>
      </c>
      <c r="I134" s="164"/>
      <c r="L134" s="160"/>
      <c r="M134" s="165"/>
      <c r="T134" s="166"/>
      <c r="AT134" s="161" t="s">
        <v>132</v>
      </c>
      <c r="AU134" s="161" t="s">
        <v>84</v>
      </c>
      <c r="AV134" s="14" t="s">
        <v>130</v>
      </c>
      <c r="AW134" s="14" t="s">
        <v>31</v>
      </c>
      <c r="AX134" s="14" t="s">
        <v>82</v>
      </c>
      <c r="AY134" s="161" t="s">
        <v>123</v>
      </c>
    </row>
    <row r="135" spans="2:65" s="1" customFormat="1" ht="33" customHeight="1">
      <c r="B135" s="31"/>
      <c r="C135" s="132" t="s">
        <v>84</v>
      </c>
      <c r="D135" s="132" t="s">
        <v>126</v>
      </c>
      <c r="E135" s="133" t="s">
        <v>136</v>
      </c>
      <c r="F135" s="134" t="s">
        <v>137</v>
      </c>
      <c r="G135" s="135" t="s">
        <v>129</v>
      </c>
      <c r="H135" s="136">
        <v>11.52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39</v>
      </c>
      <c r="P135" s="142">
        <f>O135*H135</f>
        <v>0</v>
      </c>
      <c r="Q135" s="142">
        <v>2.5018699999999998</v>
      </c>
      <c r="R135" s="142">
        <f>Q135*H135</f>
        <v>28.821542399999998</v>
      </c>
      <c r="S135" s="142">
        <v>0</v>
      </c>
      <c r="T135" s="143">
        <f>S135*H135</f>
        <v>0</v>
      </c>
      <c r="AR135" s="144" t="s">
        <v>130</v>
      </c>
      <c r="AT135" s="144" t="s">
        <v>126</v>
      </c>
      <c r="AU135" s="144" t="s">
        <v>84</v>
      </c>
      <c r="AY135" s="16" t="s">
        <v>123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82</v>
      </c>
      <c r="BK135" s="145">
        <f>ROUND(I135*H135,2)</f>
        <v>0</v>
      </c>
      <c r="BL135" s="16" t="s">
        <v>130</v>
      </c>
      <c r="BM135" s="144" t="s">
        <v>138</v>
      </c>
    </row>
    <row r="136" spans="2:65" s="12" customFormat="1" ht="11.25">
      <c r="B136" s="146"/>
      <c r="D136" s="147" t="s">
        <v>132</v>
      </c>
      <c r="E136" s="148" t="s">
        <v>1</v>
      </c>
      <c r="F136" s="149" t="s">
        <v>133</v>
      </c>
      <c r="H136" s="148" t="s">
        <v>1</v>
      </c>
      <c r="I136" s="150"/>
      <c r="L136" s="146"/>
      <c r="M136" s="151"/>
      <c r="T136" s="152"/>
      <c r="AT136" s="148" t="s">
        <v>132</v>
      </c>
      <c r="AU136" s="148" t="s">
        <v>84</v>
      </c>
      <c r="AV136" s="12" t="s">
        <v>82</v>
      </c>
      <c r="AW136" s="12" t="s">
        <v>31</v>
      </c>
      <c r="AX136" s="12" t="s">
        <v>74</v>
      </c>
      <c r="AY136" s="148" t="s">
        <v>123</v>
      </c>
    </row>
    <row r="137" spans="2:65" s="13" customFormat="1" ht="11.25">
      <c r="B137" s="153"/>
      <c r="D137" s="147" t="s">
        <v>132</v>
      </c>
      <c r="E137" s="154" t="s">
        <v>1</v>
      </c>
      <c r="F137" s="155" t="s">
        <v>139</v>
      </c>
      <c r="H137" s="156">
        <v>11.52</v>
      </c>
      <c r="I137" s="157"/>
      <c r="L137" s="153"/>
      <c r="M137" s="158"/>
      <c r="T137" s="159"/>
      <c r="AT137" s="154" t="s">
        <v>132</v>
      </c>
      <c r="AU137" s="154" t="s">
        <v>84</v>
      </c>
      <c r="AV137" s="13" t="s">
        <v>84</v>
      </c>
      <c r="AW137" s="13" t="s">
        <v>31</v>
      </c>
      <c r="AX137" s="13" t="s">
        <v>74</v>
      </c>
      <c r="AY137" s="154" t="s">
        <v>123</v>
      </c>
    </row>
    <row r="138" spans="2:65" s="14" customFormat="1" ht="11.25">
      <c r="B138" s="160"/>
      <c r="D138" s="147" t="s">
        <v>132</v>
      </c>
      <c r="E138" s="161" t="s">
        <v>1</v>
      </c>
      <c r="F138" s="162" t="s">
        <v>135</v>
      </c>
      <c r="H138" s="163">
        <v>11.52</v>
      </c>
      <c r="I138" s="164"/>
      <c r="L138" s="160"/>
      <c r="M138" s="165"/>
      <c r="T138" s="166"/>
      <c r="AT138" s="161" t="s">
        <v>132</v>
      </c>
      <c r="AU138" s="161" t="s">
        <v>84</v>
      </c>
      <c r="AV138" s="14" t="s">
        <v>130</v>
      </c>
      <c r="AW138" s="14" t="s">
        <v>31</v>
      </c>
      <c r="AX138" s="14" t="s">
        <v>82</v>
      </c>
      <c r="AY138" s="161" t="s">
        <v>123</v>
      </c>
    </row>
    <row r="139" spans="2:65" s="1" customFormat="1" ht="37.9" customHeight="1">
      <c r="B139" s="31"/>
      <c r="C139" s="132" t="s">
        <v>140</v>
      </c>
      <c r="D139" s="132" t="s">
        <v>126</v>
      </c>
      <c r="E139" s="133" t="s">
        <v>141</v>
      </c>
      <c r="F139" s="134" t="s">
        <v>142</v>
      </c>
      <c r="G139" s="135" t="s">
        <v>143</v>
      </c>
      <c r="H139" s="136">
        <v>0</v>
      </c>
      <c r="I139" s="137"/>
      <c r="J139" s="138">
        <f>ROUND(I139*H139,2)</f>
        <v>0</v>
      </c>
      <c r="K139" s="139"/>
      <c r="L139" s="31"/>
      <c r="M139" s="140" t="s">
        <v>1</v>
      </c>
      <c r="N139" s="141" t="s">
        <v>39</v>
      </c>
      <c r="P139" s="142">
        <f>O139*H139</f>
        <v>0</v>
      </c>
      <c r="Q139" s="142">
        <v>5.3620000000000001E-2</v>
      </c>
      <c r="R139" s="142">
        <f>Q139*H139</f>
        <v>0</v>
      </c>
      <c r="S139" s="142">
        <v>0</v>
      </c>
      <c r="T139" s="143">
        <f>S139*H139</f>
        <v>0</v>
      </c>
      <c r="AR139" s="144" t="s">
        <v>130</v>
      </c>
      <c r="AT139" s="144" t="s">
        <v>126</v>
      </c>
      <c r="AU139" s="144" t="s">
        <v>84</v>
      </c>
      <c r="AY139" s="16" t="s">
        <v>123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82</v>
      </c>
      <c r="BK139" s="145">
        <f>ROUND(I139*H139,2)</f>
        <v>0</v>
      </c>
      <c r="BL139" s="16" t="s">
        <v>130</v>
      </c>
      <c r="BM139" s="144" t="s">
        <v>144</v>
      </c>
    </row>
    <row r="140" spans="2:65" s="12" customFormat="1" ht="11.25">
      <c r="B140" s="146"/>
      <c r="D140" s="147" t="s">
        <v>132</v>
      </c>
      <c r="E140" s="148" t="s">
        <v>1</v>
      </c>
      <c r="F140" s="149" t="s">
        <v>133</v>
      </c>
      <c r="H140" s="148" t="s">
        <v>1</v>
      </c>
      <c r="I140" s="150"/>
      <c r="L140" s="146"/>
      <c r="M140" s="151"/>
      <c r="T140" s="152"/>
      <c r="AT140" s="148" t="s">
        <v>132</v>
      </c>
      <c r="AU140" s="148" t="s">
        <v>84</v>
      </c>
      <c r="AV140" s="12" t="s">
        <v>82</v>
      </c>
      <c r="AW140" s="12" t="s">
        <v>31</v>
      </c>
      <c r="AX140" s="12" t="s">
        <v>74</v>
      </c>
      <c r="AY140" s="148" t="s">
        <v>123</v>
      </c>
    </row>
    <row r="141" spans="2:65" s="13" customFormat="1" ht="11.25">
      <c r="B141" s="153"/>
      <c r="D141" s="147" t="s">
        <v>132</v>
      </c>
      <c r="E141" s="154" t="s">
        <v>1</v>
      </c>
      <c r="F141" s="155" t="s">
        <v>145</v>
      </c>
      <c r="H141" s="156">
        <v>0</v>
      </c>
      <c r="I141" s="157"/>
      <c r="L141" s="153"/>
      <c r="M141" s="158"/>
      <c r="T141" s="159"/>
      <c r="AT141" s="154" t="s">
        <v>132</v>
      </c>
      <c r="AU141" s="154" t="s">
        <v>84</v>
      </c>
      <c r="AV141" s="13" t="s">
        <v>84</v>
      </c>
      <c r="AW141" s="13" t="s">
        <v>31</v>
      </c>
      <c r="AX141" s="13" t="s">
        <v>74</v>
      </c>
      <c r="AY141" s="154" t="s">
        <v>123</v>
      </c>
    </row>
    <row r="142" spans="2:65" s="14" customFormat="1" ht="11.25">
      <c r="B142" s="160"/>
      <c r="D142" s="147" t="s">
        <v>132</v>
      </c>
      <c r="E142" s="161" t="s">
        <v>1</v>
      </c>
      <c r="F142" s="162" t="s">
        <v>135</v>
      </c>
      <c r="H142" s="163">
        <v>0</v>
      </c>
      <c r="I142" s="164"/>
      <c r="L142" s="160"/>
      <c r="M142" s="165"/>
      <c r="T142" s="166"/>
      <c r="AT142" s="161" t="s">
        <v>132</v>
      </c>
      <c r="AU142" s="161" t="s">
        <v>84</v>
      </c>
      <c r="AV142" s="14" t="s">
        <v>130</v>
      </c>
      <c r="AW142" s="14" t="s">
        <v>31</v>
      </c>
      <c r="AX142" s="14" t="s">
        <v>82</v>
      </c>
      <c r="AY142" s="161" t="s">
        <v>123</v>
      </c>
    </row>
    <row r="143" spans="2:65" s="1" customFormat="1" ht="24.2" customHeight="1">
      <c r="B143" s="31"/>
      <c r="C143" s="167" t="s">
        <v>130</v>
      </c>
      <c r="D143" s="167" t="s">
        <v>146</v>
      </c>
      <c r="E143" s="168" t="s">
        <v>147</v>
      </c>
      <c r="F143" s="169" t="s">
        <v>148</v>
      </c>
      <c r="G143" s="170" t="s">
        <v>143</v>
      </c>
      <c r="H143" s="171">
        <v>0</v>
      </c>
      <c r="I143" s="172"/>
      <c r="J143" s="173">
        <f>ROUND(I143*H143,2)</f>
        <v>0</v>
      </c>
      <c r="K143" s="174"/>
      <c r="L143" s="175"/>
      <c r="M143" s="176" t="s">
        <v>1</v>
      </c>
      <c r="N143" s="177" t="s">
        <v>39</v>
      </c>
      <c r="P143" s="142">
        <f>O143*H143</f>
        <v>0</v>
      </c>
      <c r="Q143" s="142">
        <v>4.4999999999999998E-2</v>
      </c>
      <c r="R143" s="142">
        <f>Q143*H143</f>
        <v>0</v>
      </c>
      <c r="S143" s="142">
        <v>0</v>
      </c>
      <c r="T143" s="143">
        <f>S143*H143</f>
        <v>0</v>
      </c>
      <c r="AR143" s="144" t="s">
        <v>149</v>
      </c>
      <c r="AT143" s="144" t="s">
        <v>146</v>
      </c>
      <c r="AU143" s="144" t="s">
        <v>84</v>
      </c>
      <c r="AY143" s="16" t="s">
        <v>123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6" t="s">
        <v>82</v>
      </c>
      <c r="BK143" s="145">
        <f>ROUND(I143*H143,2)</f>
        <v>0</v>
      </c>
      <c r="BL143" s="16" t="s">
        <v>130</v>
      </c>
      <c r="BM143" s="144" t="s">
        <v>150</v>
      </c>
    </row>
    <row r="144" spans="2:65" s="1" customFormat="1" ht="24.2" customHeight="1">
      <c r="B144" s="31"/>
      <c r="C144" s="132" t="s">
        <v>151</v>
      </c>
      <c r="D144" s="132" t="s">
        <v>126</v>
      </c>
      <c r="E144" s="133" t="s">
        <v>152</v>
      </c>
      <c r="F144" s="134" t="s">
        <v>153</v>
      </c>
      <c r="G144" s="135" t="s">
        <v>154</v>
      </c>
      <c r="H144" s="136">
        <v>54.4</v>
      </c>
      <c r="I144" s="137"/>
      <c r="J144" s="138">
        <f>ROUND(I144*H144,2)</f>
        <v>0</v>
      </c>
      <c r="K144" s="139"/>
      <c r="L144" s="31"/>
      <c r="M144" s="140" t="s">
        <v>1</v>
      </c>
      <c r="N144" s="141" t="s">
        <v>39</v>
      </c>
      <c r="P144" s="142">
        <f>O144*H144</f>
        <v>0</v>
      </c>
      <c r="Q144" s="142">
        <v>6.5599999999999999E-3</v>
      </c>
      <c r="R144" s="142">
        <f>Q144*H144</f>
        <v>0.35686399999999996</v>
      </c>
      <c r="S144" s="142">
        <v>0</v>
      </c>
      <c r="T144" s="143">
        <f>S144*H144</f>
        <v>0</v>
      </c>
      <c r="AR144" s="144" t="s">
        <v>130</v>
      </c>
      <c r="AT144" s="144" t="s">
        <v>126</v>
      </c>
      <c r="AU144" s="144" t="s">
        <v>84</v>
      </c>
      <c r="AY144" s="16" t="s">
        <v>123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82</v>
      </c>
      <c r="BK144" s="145">
        <f>ROUND(I144*H144,2)</f>
        <v>0</v>
      </c>
      <c r="BL144" s="16" t="s">
        <v>130</v>
      </c>
      <c r="BM144" s="144" t="s">
        <v>155</v>
      </c>
    </row>
    <row r="145" spans="2:65" s="12" customFormat="1" ht="11.25">
      <c r="B145" s="146"/>
      <c r="D145" s="147" t="s">
        <v>132</v>
      </c>
      <c r="E145" s="148" t="s">
        <v>1</v>
      </c>
      <c r="F145" s="149" t="s">
        <v>133</v>
      </c>
      <c r="H145" s="148" t="s">
        <v>1</v>
      </c>
      <c r="I145" s="150"/>
      <c r="L145" s="146"/>
      <c r="M145" s="151"/>
      <c r="T145" s="152"/>
      <c r="AT145" s="148" t="s">
        <v>132</v>
      </c>
      <c r="AU145" s="148" t="s">
        <v>84</v>
      </c>
      <c r="AV145" s="12" t="s">
        <v>82</v>
      </c>
      <c r="AW145" s="12" t="s">
        <v>31</v>
      </c>
      <c r="AX145" s="12" t="s">
        <v>74</v>
      </c>
      <c r="AY145" s="148" t="s">
        <v>123</v>
      </c>
    </row>
    <row r="146" spans="2:65" s="12" customFormat="1" ht="11.25">
      <c r="B146" s="146"/>
      <c r="D146" s="147" t="s">
        <v>132</v>
      </c>
      <c r="E146" s="148" t="s">
        <v>1</v>
      </c>
      <c r="F146" s="149" t="s">
        <v>156</v>
      </c>
      <c r="H146" s="148" t="s">
        <v>1</v>
      </c>
      <c r="I146" s="150"/>
      <c r="L146" s="146"/>
      <c r="M146" s="151"/>
      <c r="T146" s="152"/>
      <c r="AT146" s="148" t="s">
        <v>132</v>
      </c>
      <c r="AU146" s="148" t="s">
        <v>84</v>
      </c>
      <c r="AV146" s="12" t="s">
        <v>82</v>
      </c>
      <c r="AW146" s="12" t="s">
        <v>31</v>
      </c>
      <c r="AX146" s="12" t="s">
        <v>74</v>
      </c>
      <c r="AY146" s="148" t="s">
        <v>123</v>
      </c>
    </row>
    <row r="147" spans="2:65" s="13" customFormat="1" ht="11.25">
      <c r="B147" s="153"/>
      <c r="D147" s="147" t="s">
        <v>132</v>
      </c>
      <c r="E147" s="154" t="s">
        <v>1</v>
      </c>
      <c r="F147" s="155" t="s">
        <v>157</v>
      </c>
      <c r="H147" s="156">
        <v>54.4</v>
      </c>
      <c r="I147" s="157"/>
      <c r="L147" s="153"/>
      <c r="M147" s="158"/>
      <c r="T147" s="159"/>
      <c r="AT147" s="154" t="s">
        <v>132</v>
      </c>
      <c r="AU147" s="154" t="s">
        <v>84</v>
      </c>
      <c r="AV147" s="13" t="s">
        <v>84</v>
      </c>
      <c r="AW147" s="13" t="s">
        <v>31</v>
      </c>
      <c r="AX147" s="13" t="s">
        <v>74</v>
      </c>
      <c r="AY147" s="154" t="s">
        <v>123</v>
      </c>
    </row>
    <row r="148" spans="2:65" s="14" customFormat="1" ht="11.25">
      <c r="B148" s="160"/>
      <c r="D148" s="147" t="s">
        <v>132</v>
      </c>
      <c r="E148" s="161" t="s">
        <v>1</v>
      </c>
      <c r="F148" s="162" t="s">
        <v>135</v>
      </c>
      <c r="H148" s="163">
        <v>54.4</v>
      </c>
      <c r="I148" s="164"/>
      <c r="L148" s="160"/>
      <c r="M148" s="165"/>
      <c r="T148" s="166"/>
      <c r="AT148" s="161" t="s">
        <v>132</v>
      </c>
      <c r="AU148" s="161" t="s">
        <v>84</v>
      </c>
      <c r="AV148" s="14" t="s">
        <v>130</v>
      </c>
      <c r="AW148" s="14" t="s">
        <v>31</v>
      </c>
      <c r="AX148" s="14" t="s">
        <v>82</v>
      </c>
      <c r="AY148" s="161" t="s">
        <v>123</v>
      </c>
    </row>
    <row r="149" spans="2:65" s="11" customFormat="1" ht="22.9" customHeight="1">
      <c r="B149" s="120"/>
      <c r="D149" s="121" t="s">
        <v>73</v>
      </c>
      <c r="E149" s="130" t="s">
        <v>158</v>
      </c>
      <c r="F149" s="130" t="s">
        <v>159</v>
      </c>
      <c r="I149" s="123"/>
      <c r="J149" s="131">
        <f>BK149</f>
        <v>0</v>
      </c>
      <c r="L149" s="120"/>
      <c r="M149" s="125"/>
      <c r="P149" s="126">
        <f>SUM(P150:P166)</f>
        <v>0</v>
      </c>
      <c r="R149" s="126">
        <f>SUM(R150:R166)</f>
        <v>2.2016000000000001E-2</v>
      </c>
      <c r="T149" s="127">
        <f>SUM(T150:T166)</f>
        <v>44.389800000000001</v>
      </c>
      <c r="AR149" s="121" t="s">
        <v>82</v>
      </c>
      <c r="AT149" s="128" t="s">
        <v>73</v>
      </c>
      <c r="AU149" s="128" t="s">
        <v>82</v>
      </c>
      <c r="AY149" s="121" t="s">
        <v>123</v>
      </c>
      <c r="BK149" s="129">
        <f>SUM(BK150:BK166)</f>
        <v>0</v>
      </c>
    </row>
    <row r="150" spans="2:65" s="1" customFormat="1" ht="24.2" customHeight="1">
      <c r="B150" s="31"/>
      <c r="C150" s="132" t="s">
        <v>124</v>
      </c>
      <c r="D150" s="132" t="s">
        <v>126</v>
      </c>
      <c r="E150" s="133" t="s">
        <v>160</v>
      </c>
      <c r="F150" s="134" t="s">
        <v>161</v>
      </c>
      <c r="G150" s="135" t="s">
        <v>154</v>
      </c>
      <c r="H150" s="136">
        <v>550.4</v>
      </c>
      <c r="I150" s="137"/>
      <c r="J150" s="138">
        <f>ROUND(I150*H150,2)</f>
        <v>0</v>
      </c>
      <c r="K150" s="139"/>
      <c r="L150" s="31"/>
      <c r="M150" s="140" t="s">
        <v>1</v>
      </c>
      <c r="N150" s="141" t="s">
        <v>39</v>
      </c>
      <c r="P150" s="142">
        <f>O150*H150</f>
        <v>0</v>
      </c>
      <c r="Q150" s="142">
        <v>4.0000000000000003E-5</v>
      </c>
      <c r="R150" s="142">
        <f>Q150*H150</f>
        <v>2.2016000000000001E-2</v>
      </c>
      <c r="S150" s="142">
        <v>0</v>
      </c>
      <c r="T150" s="143">
        <f>S150*H150</f>
        <v>0</v>
      </c>
      <c r="AR150" s="144" t="s">
        <v>130</v>
      </c>
      <c r="AT150" s="144" t="s">
        <v>126</v>
      </c>
      <c r="AU150" s="144" t="s">
        <v>84</v>
      </c>
      <c r="AY150" s="16" t="s">
        <v>123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6" t="s">
        <v>82</v>
      </c>
      <c r="BK150" s="145">
        <f>ROUND(I150*H150,2)</f>
        <v>0</v>
      </c>
      <c r="BL150" s="16" t="s">
        <v>130</v>
      </c>
      <c r="BM150" s="144" t="s">
        <v>162</v>
      </c>
    </row>
    <row r="151" spans="2:65" s="12" customFormat="1" ht="11.25">
      <c r="B151" s="146"/>
      <c r="D151" s="147" t="s">
        <v>132</v>
      </c>
      <c r="E151" s="148" t="s">
        <v>1</v>
      </c>
      <c r="F151" s="149" t="s">
        <v>133</v>
      </c>
      <c r="H151" s="148" t="s">
        <v>1</v>
      </c>
      <c r="I151" s="150"/>
      <c r="L151" s="146"/>
      <c r="M151" s="151"/>
      <c r="T151" s="152"/>
      <c r="AT151" s="148" t="s">
        <v>132</v>
      </c>
      <c r="AU151" s="148" t="s">
        <v>84</v>
      </c>
      <c r="AV151" s="12" t="s">
        <v>82</v>
      </c>
      <c r="AW151" s="12" t="s">
        <v>31</v>
      </c>
      <c r="AX151" s="12" t="s">
        <v>74</v>
      </c>
      <c r="AY151" s="148" t="s">
        <v>123</v>
      </c>
    </row>
    <row r="152" spans="2:65" s="13" customFormat="1" ht="11.25">
      <c r="B152" s="153"/>
      <c r="D152" s="147" t="s">
        <v>132</v>
      </c>
      <c r="E152" s="154" t="s">
        <v>1</v>
      </c>
      <c r="F152" s="155" t="s">
        <v>163</v>
      </c>
      <c r="H152" s="156">
        <v>550.4</v>
      </c>
      <c r="I152" s="157"/>
      <c r="L152" s="153"/>
      <c r="M152" s="158"/>
      <c r="T152" s="159"/>
      <c r="AT152" s="154" t="s">
        <v>132</v>
      </c>
      <c r="AU152" s="154" t="s">
        <v>84</v>
      </c>
      <c r="AV152" s="13" t="s">
        <v>84</v>
      </c>
      <c r="AW152" s="13" t="s">
        <v>31</v>
      </c>
      <c r="AX152" s="13" t="s">
        <v>74</v>
      </c>
      <c r="AY152" s="154" t="s">
        <v>123</v>
      </c>
    </row>
    <row r="153" spans="2:65" s="14" customFormat="1" ht="11.25">
      <c r="B153" s="160"/>
      <c r="D153" s="147" t="s">
        <v>132</v>
      </c>
      <c r="E153" s="161" t="s">
        <v>1</v>
      </c>
      <c r="F153" s="162" t="s">
        <v>135</v>
      </c>
      <c r="H153" s="163">
        <v>550.4</v>
      </c>
      <c r="I153" s="164"/>
      <c r="L153" s="160"/>
      <c r="M153" s="165"/>
      <c r="T153" s="166"/>
      <c r="AT153" s="161" t="s">
        <v>132</v>
      </c>
      <c r="AU153" s="161" t="s">
        <v>84</v>
      </c>
      <c r="AV153" s="14" t="s">
        <v>130</v>
      </c>
      <c r="AW153" s="14" t="s">
        <v>31</v>
      </c>
      <c r="AX153" s="14" t="s">
        <v>82</v>
      </c>
      <c r="AY153" s="161" t="s">
        <v>123</v>
      </c>
    </row>
    <row r="154" spans="2:65" s="1" customFormat="1" ht="37.9" customHeight="1">
      <c r="B154" s="31"/>
      <c r="C154" s="132" t="s">
        <v>164</v>
      </c>
      <c r="D154" s="132" t="s">
        <v>126</v>
      </c>
      <c r="E154" s="133" t="s">
        <v>165</v>
      </c>
      <c r="F154" s="134" t="s">
        <v>166</v>
      </c>
      <c r="G154" s="135" t="s">
        <v>129</v>
      </c>
      <c r="H154" s="136">
        <v>16.998999999999999</v>
      </c>
      <c r="I154" s="137"/>
      <c r="J154" s="138">
        <f>ROUND(I154*H154,2)</f>
        <v>0</v>
      </c>
      <c r="K154" s="139"/>
      <c r="L154" s="31"/>
      <c r="M154" s="140" t="s">
        <v>1</v>
      </c>
      <c r="N154" s="141" t="s">
        <v>39</v>
      </c>
      <c r="P154" s="142">
        <f>O154*H154</f>
        <v>0</v>
      </c>
      <c r="Q154" s="142">
        <v>0</v>
      </c>
      <c r="R154" s="142">
        <f>Q154*H154</f>
        <v>0</v>
      </c>
      <c r="S154" s="142">
        <v>2.2000000000000002</v>
      </c>
      <c r="T154" s="143">
        <f>S154*H154</f>
        <v>37.397800000000004</v>
      </c>
      <c r="AR154" s="144" t="s">
        <v>130</v>
      </c>
      <c r="AT154" s="144" t="s">
        <v>126</v>
      </c>
      <c r="AU154" s="144" t="s">
        <v>84</v>
      </c>
      <c r="AY154" s="16" t="s">
        <v>123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82</v>
      </c>
      <c r="BK154" s="145">
        <f>ROUND(I154*H154,2)</f>
        <v>0</v>
      </c>
      <c r="BL154" s="16" t="s">
        <v>130</v>
      </c>
      <c r="BM154" s="144" t="s">
        <v>167</v>
      </c>
    </row>
    <row r="155" spans="2:65" s="12" customFormat="1" ht="11.25">
      <c r="B155" s="146"/>
      <c r="D155" s="147" t="s">
        <v>132</v>
      </c>
      <c r="E155" s="148" t="s">
        <v>1</v>
      </c>
      <c r="F155" s="149" t="s">
        <v>133</v>
      </c>
      <c r="H155" s="148" t="s">
        <v>1</v>
      </c>
      <c r="I155" s="150"/>
      <c r="L155" s="146"/>
      <c r="M155" s="151"/>
      <c r="T155" s="152"/>
      <c r="AT155" s="148" t="s">
        <v>132</v>
      </c>
      <c r="AU155" s="148" t="s">
        <v>84</v>
      </c>
      <c r="AV155" s="12" t="s">
        <v>82</v>
      </c>
      <c r="AW155" s="12" t="s">
        <v>31</v>
      </c>
      <c r="AX155" s="12" t="s">
        <v>74</v>
      </c>
      <c r="AY155" s="148" t="s">
        <v>123</v>
      </c>
    </row>
    <row r="156" spans="2:65" s="13" customFormat="1" ht="11.25">
      <c r="B156" s="153"/>
      <c r="D156" s="147" t="s">
        <v>132</v>
      </c>
      <c r="E156" s="154" t="s">
        <v>1</v>
      </c>
      <c r="F156" s="155" t="s">
        <v>168</v>
      </c>
      <c r="H156" s="156">
        <v>5.0179999999999998</v>
      </c>
      <c r="I156" s="157"/>
      <c r="L156" s="153"/>
      <c r="M156" s="158"/>
      <c r="T156" s="159"/>
      <c r="AT156" s="154" t="s">
        <v>132</v>
      </c>
      <c r="AU156" s="154" t="s">
        <v>84</v>
      </c>
      <c r="AV156" s="13" t="s">
        <v>84</v>
      </c>
      <c r="AW156" s="13" t="s">
        <v>31</v>
      </c>
      <c r="AX156" s="13" t="s">
        <v>74</v>
      </c>
      <c r="AY156" s="154" t="s">
        <v>123</v>
      </c>
    </row>
    <row r="157" spans="2:65" s="13" customFormat="1" ht="11.25">
      <c r="B157" s="153"/>
      <c r="D157" s="147" t="s">
        <v>132</v>
      </c>
      <c r="E157" s="154" t="s">
        <v>1</v>
      </c>
      <c r="F157" s="155" t="s">
        <v>169</v>
      </c>
      <c r="H157" s="156">
        <v>11.981</v>
      </c>
      <c r="I157" s="157"/>
      <c r="L157" s="153"/>
      <c r="M157" s="158"/>
      <c r="T157" s="159"/>
      <c r="AT157" s="154" t="s">
        <v>132</v>
      </c>
      <c r="AU157" s="154" t="s">
        <v>84</v>
      </c>
      <c r="AV157" s="13" t="s">
        <v>84</v>
      </c>
      <c r="AW157" s="13" t="s">
        <v>31</v>
      </c>
      <c r="AX157" s="13" t="s">
        <v>74</v>
      </c>
      <c r="AY157" s="154" t="s">
        <v>123</v>
      </c>
    </row>
    <row r="158" spans="2:65" s="14" customFormat="1" ht="11.25">
      <c r="B158" s="160"/>
      <c r="D158" s="147" t="s">
        <v>132</v>
      </c>
      <c r="E158" s="161" t="s">
        <v>1</v>
      </c>
      <c r="F158" s="162" t="s">
        <v>135</v>
      </c>
      <c r="H158" s="163">
        <v>16.998999999999999</v>
      </c>
      <c r="I158" s="164"/>
      <c r="L158" s="160"/>
      <c r="M158" s="165"/>
      <c r="T158" s="166"/>
      <c r="AT158" s="161" t="s">
        <v>132</v>
      </c>
      <c r="AU158" s="161" t="s">
        <v>84</v>
      </c>
      <c r="AV158" s="14" t="s">
        <v>130</v>
      </c>
      <c r="AW158" s="14" t="s">
        <v>31</v>
      </c>
      <c r="AX158" s="14" t="s">
        <v>82</v>
      </c>
      <c r="AY158" s="161" t="s">
        <v>123</v>
      </c>
    </row>
    <row r="159" spans="2:65" s="1" customFormat="1" ht="21.75" customHeight="1">
      <c r="B159" s="31"/>
      <c r="C159" s="132" t="s">
        <v>149</v>
      </c>
      <c r="D159" s="132" t="s">
        <v>126</v>
      </c>
      <c r="E159" s="133" t="s">
        <v>170</v>
      </c>
      <c r="F159" s="134" t="s">
        <v>171</v>
      </c>
      <c r="G159" s="135" t="s">
        <v>154</v>
      </c>
      <c r="H159" s="136">
        <v>64</v>
      </c>
      <c r="I159" s="137"/>
      <c r="J159" s="138">
        <f>ROUND(I159*H159,2)</f>
        <v>0</v>
      </c>
      <c r="K159" s="139"/>
      <c r="L159" s="31"/>
      <c r="M159" s="140" t="s">
        <v>1</v>
      </c>
      <c r="N159" s="141" t="s">
        <v>39</v>
      </c>
      <c r="P159" s="142">
        <f>O159*H159</f>
        <v>0</v>
      </c>
      <c r="Q159" s="142">
        <v>0</v>
      </c>
      <c r="R159" s="142">
        <f>Q159*H159</f>
        <v>0</v>
      </c>
      <c r="S159" s="142">
        <v>8.7999999999999995E-2</v>
      </c>
      <c r="T159" s="143">
        <f>S159*H159</f>
        <v>5.6319999999999997</v>
      </c>
      <c r="AR159" s="144" t="s">
        <v>130</v>
      </c>
      <c r="AT159" s="144" t="s">
        <v>126</v>
      </c>
      <c r="AU159" s="144" t="s">
        <v>84</v>
      </c>
      <c r="AY159" s="16" t="s">
        <v>123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6" t="s">
        <v>82</v>
      </c>
      <c r="BK159" s="145">
        <f>ROUND(I159*H159,2)</f>
        <v>0</v>
      </c>
      <c r="BL159" s="16" t="s">
        <v>130</v>
      </c>
      <c r="BM159" s="144" t="s">
        <v>172</v>
      </c>
    </row>
    <row r="160" spans="2:65" s="13" customFormat="1" ht="11.25">
      <c r="B160" s="153"/>
      <c r="D160" s="147" t="s">
        <v>132</v>
      </c>
      <c r="E160" s="154" t="s">
        <v>1</v>
      </c>
      <c r="F160" s="155" t="s">
        <v>173</v>
      </c>
      <c r="H160" s="156">
        <v>64</v>
      </c>
      <c r="I160" s="157"/>
      <c r="L160" s="153"/>
      <c r="M160" s="158"/>
      <c r="T160" s="159"/>
      <c r="AT160" s="154" t="s">
        <v>132</v>
      </c>
      <c r="AU160" s="154" t="s">
        <v>84</v>
      </c>
      <c r="AV160" s="13" t="s">
        <v>84</v>
      </c>
      <c r="AW160" s="13" t="s">
        <v>31</v>
      </c>
      <c r="AX160" s="13" t="s">
        <v>74</v>
      </c>
      <c r="AY160" s="154" t="s">
        <v>123</v>
      </c>
    </row>
    <row r="161" spans="2:65" s="14" customFormat="1" ht="11.25">
      <c r="B161" s="160"/>
      <c r="D161" s="147" t="s">
        <v>132</v>
      </c>
      <c r="E161" s="161" t="s">
        <v>1</v>
      </c>
      <c r="F161" s="162" t="s">
        <v>135</v>
      </c>
      <c r="H161" s="163">
        <v>64</v>
      </c>
      <c r="I161" s="164"/>
      <c r="L161" s="160"/>
      <c r="M161" s="165"/>
      <c r="T161" s="166"/>
      <c r="AT161" s="161" t="s">
        <v>132</v>
      </c>
      <c r="AU161" s="161" t="s">
        <v>84</v>
      </c>
      <c r="AV161" s="14" t="s">
        <v>130</v>
      </c>
      <c r="AW161" s="14" t="s">
        <v>31</v>
      </c>
      <c r="AX161" s="14" t="s">
        <v>82</v>
      </c>
      <c r="AY161" s="161" t="s">
        <v>123</v>
      </c>
    </row>
    <row r="162" spans="2:65" s="1" customFormat="1" ht="24.2" customHeight="1">
      <c r="B162" s="31"/>
      <c r="C162" s="132" t="s">
        <v>158</v>
      </c>
      <c r="D162" s="132" t="s">
        <v>126</v>
      </c>
      <c r="E162" s="133" t="s">
        <v>174</v>
      </c>
      <c r="F162" s="134" t="s">
        <v>175</v>
      </c>
      <c r="G162" s="135" t="s">
        <v>176</v>
      </c>
      <c r="H162" s="136">
        <v>272</v>
      </c>
      <c r="I162" s="137"/>
      <c r="J162" s="138">
        <f>ROUND(I162*H162,2)</f>
        <v>0</v>
      </c>
      <c r="K162" s="139"/>
      <c r="L162" s="31"/>
      <c r="M162" s="140" t="s">
        <v>1</v>
      </c>
      <c r="N162" s="141" t="s">
        <v>39</v>
      </c>
      <c r="P162" s="142">
        <f>O162*H162</f>
        <v>0</v>
      </c>
      <c r="Q162" s="142">
        <v>0</v>
      </c>
      <c r="R162" s="142">
        <f>Q162*H162</f>
        <v>0</v>
      </c>
      <c r="S162" s="142">
        <v>5.0000000000000001E-3</v>
      </c>
      <c r="T162" s="143">
        <f>S162*H162</f>
        <v>1.36</v>
      </c>
      <c r="AR162" s="144" t="s">
        <v>130</v>
      </c>
      <c r="AT162" s="144" t="s">
        <v>126</v>
      </c>
      <c r="AU162" s="144" t="s">
        <v>84</v>
      </c>
      <c r="AY162" s="16" t="s">
        <v>123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6" t="s">
        <v>82</v>
      </c>
      <c r="BK162" s="145">
        <f>ROUND(I162*H162,2)</f>
        <v>0</v>
      </c>
      <c r="BL162" s="16" t="s">
        <v>130</v>
      </c>
      <c r="BM162" s="144" t="s">
        <v>177</v>
      </c>
    </row>
    <row r="163" spans="2:65" s="12" customFormat="1" ht="11.25">
      <c r="B163" s="146"/>
      <c r="D163" s="147" t="s">
        <v>132</v>
      </c>
      <c r="E163" s="148" t="s">
        <v>1</v>
      </c>
      <c r="F163" s="149" t="s">
        <v>133</v>
      </c>
      <c r="H163" s="148" t="s">
        <v>1</v>
      </c>
      <c r="I163" s="150"/>
      <c r="L163" s="146"/>
      <c r="M163" s="151"/>
      <c r="T163" s="152"/>
      <c r="AT163" s="148" t="s">
        <v>132</v>
      </c>
      <c r="AU163" s="148" t="s">
        <v>84</v>
      </c>
      <c r="AV163" s="12" t="s">
        <v>82</v>
      </c>
      <c r="AW163" s="12" t="s">
        <v>31</v>
      </c>
      <c r="AX163" s="12" t="s">
        <v>74</v>
      </c>
      <c r="AY163" s="148" t="s">
        <v>123</v>
      </c>
    </row>
    <row r="164" spans="2:65" s="12" customFormat="1" ht="11.25">
      <c r="B164" s="146"/>
      <c r="D164" s="147" t="s">
        <v>132</v>
      </c>
      <c r="E164" s="148" t="s">
        <v>1</v>
      </c>
      <c r="F164" s="149" t="s">
        <v>178</v>
      </c>
      <c r="H164" s="148" t="s">
        <v>1</v>
      </c>
      <c r="I164" s="150"/>
      <c r="L164" s="146"/>
      <c r="M164" s="151"/>
      <c r="T164" s="152"/>
      <c r="AT164" s="148" t="s">
        <v>132</v>
      </c>
      <c r="AU164" s="148" t="s">
        <v>84</v>
      </c>
      <c r="AV164" s="12" t="s">
        <v>82</v>
      </c>
      <c r="AW164" s="12" t="s">
        <v>31</v>
      </c>
      <c r="AX164" s="12" t="s">
        <v>74</v>
      </c>
      <c r="AY164" s="148" t="s">
        <v>123</v>
      </c>
    </row>
    <row r="165" spans="2:65" s="13" customFormat="1" ht="11.25">
      <c r="B165" s="153"/>
      <c r="D165" s="147" t="s">
        <v>132</v>
      </c>
      <c r="E165" s="154" t="s">
        <v>1</v>
      </c>
      <c r="F165" s="155" t="s">
        <v>179</v>
      </c>
      <c r="H165" s="156">
        <v>272</v>
      </c>
      <c r="I165" s="157"/>
      <c r="L165" s="153"/>
      <c r="M165" s="158"/>
      <c r="T165" s="159"/>
      <c r="AT165" s="154" t="s">
        <v>132</v>
      </c>
      <c r="AU165" s="154" t="s">
        <v>84</v>
      </c>
      <c r="AV165" s="13" t="s">
        <v>84</v>
      </c>
      <c r="AW165" s="13" t="s">
        <v>31</v>
      </c>
      <c r="AX165" s="13" t="s">
        <v>74</v>
      </c>
      <c r="AY165" s="154" t="s">
        <v>123</v>
      </c>
    </row>
    <row r="166" spans="2:65" s="14" customFormat="1" ht="11.25">
      <c r="B166" s="160"/>
      <c r="D166" s="147" t="s">
        <v>132</v>
      </c>
      <c r="E166" s="161" t="s">
        <v>1</v>
      </c>
      <c r="F166" s="162" t="s">
        <v>135</v>
      </c>
      <c r="H166" s="163">
        <v>272</v>
      </c>
      <c r="I166" s="164"/>
      <c r="L166" s="160"/>
      <c r="M166" s="165"/>
      <c r="T166" s="166"/>
      <c r="AT166" s="161" t="s">
        <v>132</v>
      </c>
      <c r="AU166" s="161" t="s">
        <v>84</v>
      </c>
      <c r="AV166" s="14" t="s">
        <v>130</v>
      </c>
      <c r="AW166" s="14" t="s">
        <v>31</v>
      </c>
      <c r="AX166" s="14" t="s">
        <v>82</v>
      </c>
      <c r="AY166" s="161" t="s">
        <v>123</v>
      </c>
    </row>
    <row r="167" spans="2:65" s="11" customFormat="1" ht="22.9" customHeight="1">
      <c r="B167" s="120"/>
      <c r="D167" s="121" t="s">
        <v>73</v>
      </c>
      <c r="E167" s="130" t="s">
        <v>180</v>
      </c>
      <c r="F167" s="130" t="s">
        <v>181</v>
      </c>
      <c r="I167" s="123"/>
      <c r="J167" s="131">
        <f>BK167</f>
        <v>0</v>
      </c>
      <c r="L167" s="120"/>
      <c r="M167" s="125"/>
      <c r="P167" s="126">
        <f>SUM(P168:P180)</f>
        <v>0</v>
      </c>
      <c r="R167" s="126">
        <f>SUM(R168:R180)</f>
        <v>0</v>
      </c>
      <c r="T167" s="127">
        <f>SUM(T168:T180)</f>
        <v>0</v>
      </c>
      <c r="AR167" s="121" t="s">
        <v>82</v>
      </c>
      <c r="AT167" s="128" t="s">
        <v>73</v>
      </c>
      <c r="AU167" s="128" t="s">
        <v>82</v>
      </c>
      <c r="AY167" s="121" t="s">
        <v>123</v>
      </c>
      <c r="BK167" s="129">
        <f>SUM(BK168:BK180)</f>
        <v>0</v>
      </c>
    </row>
    <row r="168" spans="2:65" s="1" customFormat="1" ht="33" customHeight="1">
      <c r="B168" s="31"/>
      <c r="C168" s="132" t="s">
        <v>182</v>
      </c>
      <c r="D168" s="132" t="s">
        <v>126</v>
      </c>
      <c r="E168" s="133" t="s">
        <v>183</v>
      </c>
      <c r="F168" s="134" t="s">
        <v>184</v>
      </c>
      <c r="G168" s="135" t="s">
        <v>185</v>
      </c>
      <c r="H168" s="136">
        <v>48.542000000000002</v>
      </c>
      <c r="I168" s="137"/>
      <c r="J168" s="138">
        <f>ROUND(I168*H168,2)</f>
        <v>0</v>
      </c>
      <c r="K168" s="139"/>
      <c r="L168" s="31"/>
      <c r="M168" s="140" t="s">
        <v>1</v>
      </c>
      <c r="N168" s="141" t="s">
        <v>39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130</v>
      </c>
      <c r="AT168" s="144" t="s">
        <v>126</v>
      </c>
      <c r="AU168" s="144" t="s">
        <v>84</v>
      </c>
      <c r="AY168" s="16" t="s">
        <v>123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6" t="s">
        <v>82</v>
      </c>
      <c r="BK168" s="145">
        <f>ROUND(I168*H168,2)</f>
        <v>0</v>
      </c>
      <c r="BL168" s="16" t="s">
        <v>130</v>
      </c>
      <c r="BM168" s="144" t="s">
        <v>186</v>
      </c>
    </row>
    <row r="169" spans="2:65" s="1" customFormat="1" ht="24.2" customHeight="1">
      <c r="B169" s="31"/>
      <c r="C169" s="132" t="s">
        <v>187</v>
      </c>
      <c r="D169" s="132" t="s">
        <v>126</v>
      </c>
      <c r="E169" s="133" t="s">
        <v>188</v>
      </c>
      <c r="F169" s="134" t="s">
        <v>189</v>
      </c>
      <c r="G169" s="135" t="s">
        <v>185</v>
      </c>
      <c r="H169" s="136">
        <v>48.542000000000002</v>
      </c>
      <c r="I169" s="137"/>
      <c r="J169" s="138">
        <f>ROUND(I169*H169,2)</f>
        <v>0</v>
      </c>
      <c r="K169" s="139"/>
      <c r="L169" s="31"/>
      <c r="M169" s="140" t="s">
        <v>1</v>
      </c>
      <c r="N169" s="141" t="s">
        <v>39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130</v>
      </c>
      <c r="AT169" s="144" t="s">
        <v>126</v>
      </c>
      <c r="AU169" s="144" t="s">
        <v>84</v>
      </c>
      <c r="AY169" s="16" t="s">
        <v>123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6" t="s">
        <v>82</v>
      </c>
      <c r="BK169" s="145">
        <f>ROUND(I169*H169,2)</f>
        <v>0</v>
      </c>
      <c r="BL169" s="16" t="s">
        <v>130</v>
      </c>
      <c r="BM169" s="144" t="s">
        <v>190</v>
      </c>
    </row>
    <row r="170" spans="2:65" s="1" customFormat="1" ht="24.2" customHeight="1">
      <c r="B170" s="31"/>
      <c r="C170" s="132" t="s">
        <v>191</v>
      </c>
      <c r="D170" s="132" t="s">
        <v>126</v>
      </c>
      <c r="E170" s="133" t="s">
        <v>192</v>
      </c>
      <c r="F170" s="134" t="s">
        <v>193</v>
      </c>
      <c r="G170" s="135" t="s">
        <v>185</v>
      </c>
      <c r="H170" s="136">
        <v>436.87799999999999</v>
      </c>
      <c r="I170" s="137"/>
      <c r="J170" s="138">
        <f>ROUND(I170*H170,2)</f>
        <v>0</v>
      </c>
      <c r="K170" s="139"/>
      <c r="L170" s="31"/>
      <c r="M170" s="140" t="s">
        <v>1</v>
      </c>
      <c r="N170" s="141" t="s">
        <v>39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130</v>
      </c>
      <c r="AT170" s="144" t="s">
        <v>126</v>
      </c>
      <c r="AU170" s="144" t="s">
        <v>84</v>
      </c>
      <c r="AY170" s="16" t="s">
        <v>123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6" t="s">
        <v>82</v>
      </c>
      <c r="BK170" s="145">
        <f>ROUND(I170*H170,2)</f>
        <v>0</v>
      </c>
      <c r="BL170" s="16" t="s">
        <v>130</v>
      </c>
      <c r="BM170" s="144" t="s">
        <v>194</v>
      </c>
    </row>
    <row r="171" spans="2:65" s="13" customFormat="1" ht="11.25">
      <c r="B171" s="153"/>
      <c r="D171" s="147" t="s">
        <v>132</v>
      </c>
      <c r="F171" s="155" t="s">
        <v>195</v>
      </c>
      <c r="H171" s="156">
        <v>436.87799999999999</v>
      </c>
      <c r="I171" s="157"/>
      <c r="L171" s="153"/>
      <c r="M171" s="158"/>
      <c r="T171" s="159"/>
      <c r="AT171" s="154" t="s">
        <v>132</v>
      </c>
      <c r="AU171" s="154" t="s">
        <v>84</v>
      </c>
      <c r="AV171" s="13" t="s">
        <v>84</v>
      </c>
      <c r="AW171" s="13" t="s">
        <v>4</v>
      </c>
      <c r="AX171" s="13" t="s">
        <v>82</v>
      </c>
      <c r="AY171" s="154" t="s">
        <v>123</v>
      </c>
    </row>
    <row r="172" spans="2:65" s="1" customFormat="1" ht="37.9" customHeight="1">
      <c r="B172" s="31"/>
      <c r="C172" s="132" t="s">
        <v>196</v>
      </c>
      <c r="D172" s="132" t="s">
        <v>126</v>
      </c>
      <c r="E172" s="133" t="s">
        <v>197</v>
      </c>
      <c r="F172" s="134" t="s">
        <v>198</v>
      </c>
      <c r="G172" s="135" t="s">
        <v>185</v>
      </c>
      <c r="H172" s="136">
        <v>37.398000000000003</v>
      </c>
      <c r="I172" s="137"/>
      <c r="J172" s="138">
        <f>ROUND(I172*H172,2)</f>
        <v>0</v>
      </c>
      <c r="K172" s="139"/>
      <c r="L172" s="31"/>
      <c r="M172" s="140" t="s">
        <v>1</v>
      </c>
      <c r="N172" s="141" t="s">
        <v>39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130</v>
      </c>
      <c r="AT172" s="144" t="s">
        <v>126</v>
      </c>
      <c r="AU172" s="144" t="s">
        <v>84</v>
      </c>
      <c r="AY172" s="16" t="s">
        <v>123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6" t="s">
        <v>82</v>
      </c>
      <c r="BK172" s="145">
        <f>ROUND(I172*H172,2)</f>
        <v>0</v>
      </c>
      <c r="BL172" s="16" t="s">
        <v>130</v>
      </c>
      <c r="BM172" s="144" t="s">
        <v>199</v>
      </c>
    </row>
    <row r="173" spans="2:65" s="13" customFormat="1" ht="11.25">
      <c r="B173" s="153"/>
      <c r="D173" s="147" t="s">
        <v>132</v>
      </c>
      <c r="E173" s="154" t="s">
        <v>1</v>
      </c>
      <c r="F173" s="155" t="s">
        <v>200</v>
      </c>
      <c r="H173" s="156">
        <v>37.398000000000003</v>
      </c>
      <c r="I173" s="157"/>
      <c r="L173" s="153"/>
      <c r="M173" s="158"/>
      <c r="T173" s="159"/>
      <c r="AT173" s="154" t="s">
        <v>132</v>
      </c>
      <c r="AU173" s="154" t="s">
        <v>84</v>
      </c>
      <c r="AV173" s="13" t="s">
        <v>84</v>
      </c>
      <c r="AW173" s="13" t="s">
        <v>31</v>
      </c>
      <c r="AX173" s="13" t="s">
        <v>74</v>
      </c>
      <c r="AY173" s="154" t="s">
        <v>123</v>
      </c>
    </row>
    <row r="174" spans="2:65" s="14" customFormat="1" ht="11.25">
      <c r="B174" s="160"/>
      <c r="D174" s="147" t="s">
        <v>132</v>
      </c>
      <c r="E174" s="161" t="s">
        <v>1</v>
      </c>
      <c r="F174" s="162" t="s">
        <v>135</v>
      </c>
      <c r="H174" s="163">
        <v>37.398000000000003</v>
      </c>
      <c r="I174" s="164"/>
      <c r="L174" s="160"/>
      <c r="M174" s="165"/>
      <c r="T174" s="166"/>
      <c r="AT174" s="161" t="s">
        <v>132</v>
      </c>
      <c r="AU174" s="161" t="s">
        <v>84</v>
      </c>
      <c r="AV174" s="14" t="s">
        <v>130</v>
      </c>
      <c r="AW174" s="14" t="s">
        <v>31</v>
      </c>
      <c r="AX174" s="14" t="s">
        <v>82</v>
      </c>
      <c r="AY174" s="161" t="s">
        <v>123</v>
      </c>
    </row>
    <row r="175" spans="2:65" s="1" customFormat="1" ht="33" customHeight="1">
      <c r="B175" s="31"/>
      <c r="C175" s="132" t="s">
        <v>201</v>
      </c>
      <c r="D175" s="132" t="s">
        <v>126</v>
      </c>
      <c r="E175" s="133" t="s">
        <v>202</v>
      </c>
      <c r="F175" s="134" t="s">
        <v>203</v>
      </c>
      <c r="G175" s="135" t="s">
        <v>185</v>
      </c>
      <c r="H175" s="136">
        <v>1.36</v>
      </c>
      <c r="I175" s="137"/>
      <c r="J175" s="138">
        <f>ROUND(I175*H175,2)</f>
        <v>0</v>
      </c>
      <c r="K175" s="139"/>
      <c r="L175" s="31"/>
      <c r="M175" s="140" t="s">
        <v>1</v>
      </c>
      <c r="N175" s="141" t="s">
        <v>39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130</v>
      </c>
      <c r="AT175" s="144" t="s">
        <v>126</v>
      </c>
      <c r="AU175" s="144" t="s">
        <v>84</v>
      </c>
      <c r="AY175" s="16" t="s">
        <v>123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6" t="s">
        <v>82</v>
      </c>
      <c r="BK175" s="145">
        <f>ROUND(I175*H175,2)</f>
        <v>0</v>
      </c>
      <c r="BL175" s="16" t="s">
        <v>130</v>
      </c>
      <c r="BM175" s="144" t="s">
        <v>204</v>
      </c>
    </row>
    <row r="176" spans="2:65" s="13" customFormat="1" ht="11.25">
      <c r="B176" s="153"/>
      <c r="D176" s="147" t="s">
        <v>132</v>
      </c>
      <c r="E176" s="154" t="s">
        <v>1</v>
      </c>
      <c r="F176" s="155" t="s">
        <v>205</v>
      </c>
      <c r="H176" s="156">
        <v>1.36</v>
      </c>
      <c r="I176" s="157"/>
      <c r="L176" s="153"/>
      <c r="M176" s="158"/>
      <c r="T176" s="159"/>
      <c r="AT176" s="154" t="s">
        <v>132</v>
      </c>
      <c r="AU176" s="154" t="s">
        <v>84</v>
      </c>
      <c r="AV176" s="13" t="s">
        <v>84</v>
      </c>
      <c r="AW176" s="13" t="s">
        <v>31</v>
      </c>
      <c r="AX176" s="13" t="s">
        <v>74</v>
      </c>
      <c r="AY176" s="154" t="s">
        <v>123</v>
      </c>
    </row>
    <row r="177" spans="2:65" s="14" customFormat="1" ht="11.25">
      <c r="B177" s="160"/>
      <c r="D177" s="147" t="s">
        <v>132</v>
      </c>
      <c r="E177" s="161" t="s">
        <v>1</v>
      </c>
      <c r="F177" s="162" t="s">
        <v>135</v>
      </c>
      <c r="H177" s="163">
        <v>1.36</v>
      </c>
      <c r="I177" s="164"/>
      <c r="L177" s="160"/>
      <c r="M177" s="165"/>
      <c r="T177" s="166"/>
      <c r="AT177" s="161" t="s">
        <v>132</v>
      </c>
      <c r="AU177" s="161" t="s">
        <v>84</v>
      </c>
      <c r="AV177" s="14" t="s">
        <v>130</v>
      </c>
      <c r="AW177" s="14" t="s">
        <v>31</v>
      </c>
      <c r="AX177" s="14" t="s">
        <v>82</v>
      </c>
      <c r="AY177" s="161" t="s">
        <v>123</v>
      </c>
    </row>
    <row r="178" spans="2:65" s="1" customFormat="1" ht="44.25" customHeight="1">
      <c r="B178" s="31"/>
      <c r="C178" s="132" t="s">
        <v>8</v>
      </c>
      <c r="D178" s="132" t="s">
        <v>126</v>
      </c>
      <c r="E178" s="133" t="s">
        <v>206</v>
      </c>
      <c r="F178" s="134" t="s">
        <v>207</v>
      </c>
      <c r="G178" s="135" t="s">
        <v>185</v>
      </c>
      <c r="H178" s="136">
        <v>9.2309999999999999</v>
      </c>
      <c r="I178" s="137"/>
      <c r="J178" s="138">
        <f>ROUND(I178*H178,2)</f>
        <v>0</v>
      </c>
      <c r="K178" s="139"/>
      <c r="L178" s="31"/>
      <c r="M178" s="140" t="s">
        <v>1</v>
      </c>
      <c r="N178" s="141" t="s">
        <v>39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130</v>
      </c>
      <c r="AT178" s="144" t="s">
        <v>126</v>
      </c>
      <c r="AU178" s="144" t="s">
        <v>84</v>
      </c>
      <c r="AY178" s="16" t="s">
        <v>123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6" t="s">
        <v>82</v>
      </c>
      <c r="BK178" s="145">
        <f>ROUND(I178*H178,2)</f>
        <v>0</v>
      </c>
      <c r="BL178" s="16" t="s">
        <v>130</v>
      </c>
      <c r="BM178" s="144" t="s">
        <v>208</v>
      </c>
    </row>
    <row r="179" spans="2:65" s="13" customFormat="1" ht="11.25">
      <c r="B179" s="153"/>
      <c r="D179" s="147" t="s">
        <v>132</v>
      </c>
      <c r="E179" s="154" t="s">
        <v>1</v>
      </c>
      <c r="F179" s="155" t="s">
        <v>209</v>
      </c>
      <c r="H179" s="156">
        <v>9.2309999999999999</v>
      </c>
      <c r="I179" s="157"/>
      <c r="L179" s="153"/>
      <c r="M179" s="158"/>
      <c r="T179" s="159"/>
      <c r="AT179" s="154" t="s">
        <v>132</v>
      </c>
      <c r="AU179" s="154" t="s">
        <v>84</v>
      </c>
      <c r="AV179" s="13" t="s">
        <v>84</v>
      </c>
      <c r="AW179" s="13" t="s">
        <v>31</v>
      </c>
      <c r="AX179" s="13" t="s">
        <v>74</v>
      </c>
      <c r="AY179" s="154" t="s">
        <v>123</v>
      </c>
    </row>
    <row r="180" spans="2:65" s="14" customFormat="1" ht="11.25">
      <c r="B180" s="160"/>
      <c r="D180" s="147" t="s">
        <v>132</v>
      </c>
      <c r="E180" s="161" t="s">
        <v>1</v>
      </c>
      <c r="F180" s="162" t="s">
        <v>135</v>
      </c>
      <c r="H180" s="163">
        <v>9.2309999999999999</v>
      </c>
      <c r="I180" s="164"/>
      <c r="L180" s="160"/>
      <c r="M180" s="165"/>
      <c r="T180" s="166"/>
      <c r="AT180" s="161" t="s">
        <v>132</v>
      </c>
      <c r="AU180" s="161" t="s">
        <v>84</v>
      </c>
      <c r="AV180" s="14" t="s">
        <v>130</v>
      </c>
      <c r="AW180" s="14" t="s">
        <v>31</v>
      </c>
      <c r="AX180" s="14" t="s">
        <v>82</v>
      </c>
      <c r="AY180" s="161" t="s">
        <v>123</v>
      </c>
    </row>
    <row r="181" spans="2:65" s="11" customFormat="1" ht="22.9" customHeight="1">
      <c r="B181" s="120"/>
      <c r="D181" s="121" t="s">
        <v>73</v>
      </c>
      <c r="E181" s="130" t="s">
        <v>210</v>
      </c>
      <c r="F181" s="130" t="s">
        <v>211</v>
      </c>
      <c r="I181" s="123"/>
      <c r="J181" s="131">
        <f>BK181</f>
        <v>0</v>
      </c>
      <c r="L181" s="120"/>
      <c r="M181" s="125"/>
      <c r="P181" s="126">
        <f>SUM(P182:P183)</f>
        <v>0</v>
      </c>
      <c r="R181" s="126">
        <f>SUM(R182:R183)</f>
        <v>0</v>
      </c>
      <c r="T181" s="127">
        <f>SUM(T182:T183)</f>
        <v>0</v>
      </c>
      <c r="AR181" s="121" t="s">
        <v>82</v>
      </c>
      <c r="AT181" s="128" t="s">
        <v>73</v>
      </c>
      <c r="AU181" s="128" t="s">
        <v>82</v>
      </c>
      <c r="AY181" s="121" t="s">
        <v>123</v>
      </c>
      <c r="BK181" s="129">
        <f>SUM(BK182:BK183)</f>
        <v>0</v>
      </c>
    </row>
    <row r="182" spans="2:65" s="1" customFormat="1" ht="21.75" customHeight="1">
      <c r="B182" s="31"/>
      <c r="C182" s="132" t="s">
        <v>212</v>
      </c>
      <c r="D182" s="132" t="s">
        <v>126</v>
      </c>
      <c r="E182" s="133" t="s">
        <v>213</v>
      </c>
      <c r="F182" s="134" t="s">
        <v>214</v>
      </c>
      <c r="G182" s="135" t="s">
        <v>185</v>
      </c>
      <c r="H182" s="136">
        <v>40.088999999999999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39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130</v>
      </c>
      <c r="AT182" s="144" t="s">
        <v>126</v>
      </c>
      <c r="AU182" s="144" t="s">
        <v>84</v>
      </c>
      <c r="AY182" s="16" t="s">
        <v>123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6" t="s">
        <v>82</v>
      </c>
      <c r="BK182" s="145">
        <f>ROUND(I182*H182,2)</f>
        <v>0</v>
      </c>
      <c r="BL182" s="16" t="s">
        <v>130</v>
      </c>
      <c r="BM182" s="144" t="s">
        <v>215</v>
      </c>
    </row>
    <row r="183" spans="2:65" s="1" customFormat="1" ht="24.2" customHeight="1">
      <c r="B183" s="31"/>
      <c r="C183" s="132" t="s">
        <v>216</v>
      </c>
      <c r="D183" s="132" t="s">
        <v>126</v>
      </c>
      <c r="E183" s="133" t="s">
        <v>217</v>
      </c>
      <c r="F183" s="134" t="s">
        <v>218</v>
      </c>
      <c r="G183" s="135" t="s">
        <v>185</v>
      </c>
      <c r="H183" s="136">
        <v>40.088999999999999</v>
      </c>
      <c r="I183" s="137"/>
      <c r="J183" s="138">
        <f>ROUND(I183*H183,2)</f>
        <v>0</v>
      </c>
      <c r="K183" s="139"/>
      <c r="L183" s="31"/>
      <c r="M183" s="140" t="s">
        <v>1</v>
      </c>
      <c r="N183" s="141" t="s">
        <v>39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130</v>
      </c>
      <c r="AT183" s="144" t="s">
        <v>126</v>
      </c>
      <c r="AU183" s="144" t="s">
        <v>84</v>
      </c>
      <c r="AY183" s="16" t="s">
        <v>123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6" t="s">
        <v>82</v>
      </c>
      <c r="BK183" s="145">
        <f>ROUND(I183*H183,2)</f>
        <v>0</v>
      </c>
      <c r="BL183" s="16" t="s">
        <v>130</v>
      </c>
      <c r="BM183" s="144" t="s">
        <v>219</v>
      </c>
    </row>
    <row r="184" spans="2:65" s="11" customFormat="1" ht="25.9" customHeight="1">
      <c r="B184" s="120"/>
      <c r="D184" s="121" t="s">
        <v>73</v>
      </c>
      <c r="E184" s="122" t="s">
        <v>220</v>
      </c>
      <c r="F184" s="122" t="s">
        <v>221</v>
      </c>
      <c r="I184" s="123"/>
      <c r="J184" s="124">
        <f>BK184</f>
        <v>0</v>
      </c>
      <c r="L184" s="120"/>
      <c r="M184" s="125"/>
      <c r="P184" s="126">
        <f>P185+P198+P205+P220+P249+P268</f>
        <v>0</v>
      </c>
      <c r="R184" s="126">
        <f>R185+R198+R205+R220+R249+R268</f>
        <v>13.71265936</v>
      </c>
      <c r="T184" s="127">
        <f>T185+T198+T205+T220+T249+T268</f>
        <v>4.1521271999999998</v>
      </c>
      <c r="AR184" s="121" t="s">
        <v>84</v>
      </c>
      <c r="AT184" s="128" t="s">
        <v>73</v>
      </c>
      <c r="AU184" s="128" t="s">
        <v>74</v>
      </c>
      <c r="AY184" s="121" t="s">
        <v>123</v>
      </c>
      <c r="BK184" s="129">
        <f>BK185+BK198+BK205+BK220+BK249+BK268</f>
        <v>0</v>
      </c>
    </row>
    <row r="185" spans="2:65" s="11" customFormat="1" ht="22.9" customHeight="1">
      <c r="B185" s="120"/>
      <c r="D185" s="121" t="s">
        <v>73</v>
      </c>
      <c r="E185" s="130" t="s">
        <v>222</v>
      </c>
      <c r="F185" s="130" t="s">
        <v>223</v>
      </c>
      <c r="I185" s="123"/>
      <c r="J185" s="131">
        <f>BK185</f>
        <v>0</v>
      </c>
      <c r="L185" s="120"/>
      <c r="M185" s="125"/>
      <c r="P185" s="126">
        <f>SUM(P186:P197)</f>
        <v>0</v>
      </c>
      <c r="R185" s="126">
        <f>SUM(R186:R197)</f>
        <v>0.129024</v>
      </c>
      <c r="T185" s="127">
        <f>SUM(T186:T197)</f>
        <v>0.52223999999999993</v>
      </c>
      <c r="AR185" s="121" t="s">
        <v>84</v>
      </c>
      <c r="AT185" s="128" t="s">
        <v>73</v>
      </c>
      <c r="AU185" s="128" t="s">
        <v>82</v>
      </c>
      <c r="AY185" s="121" t="s">
        <v>123</v>
      </c>
      <c r="BK185" s="129">
        <f>SUM(BK186:BK197)</f>
        <v>0</v>
      </c>
    </row>
    <row r="186" spans="2:65" s="1" customFormat="1" ht="24.2" customHeight="1">
      <c r="B186" s="31"/>
      <c r="C186" s="132" t="s">
        <v>224</v>
      </c>
      <c r="D186" s="132" t="s">
        <v>126</v>
      </c>
      <c r="E186" s="133" t="s">
        <v>225</v>
      </c>
      <c r="F186" s="134" t="s">
        <v>226</v>
      </c>
      <c r="G186" s="135" t="s">
        <v>154</v>
      </c>
      <c r="H186" s="136">
        <v>153.6</v>
      </c>
      <c r="I186" s="137"/>
      <c r="J186" s="138">
        <f>ROUND(I186*H186,2)</f>
        <v>0</v>
      </c>
      <c r="K186" s="139"/>
      <c r="L186" s="31"/>
      <c r="M186" s="140" t="s">
        <v>1</v>
      </c>
      <c r="N186" s="141" t="s">
        <v>39</v>
      </c>
      <c r="P186" s="142">
        <f>O186*H186</f>
        <v>0</v>
      </c>
      <c r="Q186" s="142">
        <v>0</v>
      </c>
      <c r="R186" s="142">
        <f>Q186*H186</f>
        <v>0</v>
      </c>
      <c r="S186" s="142">
        <v>3.3999999999999998E-3</v>
      </c>
      <c r="T186" s="143">
        <f>S186*H186</f>
        <v>0.52223999999999993</v>
      </c>
      <c r="AR186" s="144" t="s">
        <v>212</v>
      </c>
      <c r="AT186" s="144" t="s">
        <v>126</v>
      </c>
      <c r="AU186" s="144" t="s">
        <v>84</v>
      </c>
      <c r="AY186" s="16" t="s">
        <v>123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6" t="s">
        <v>82</v>
      </c>
      <c r="BK186" s="145">
        <f>ROUND(I186*H186,2)</f>
        <v>0</v>
      </c>
      <c r="BL186" s="16" t="s">
        <v>212</v>
      </c>
      <c r="BM186" s="144" t="s">
        <v>227</v>
      </c>
    </row>
    <row r="187" spans="2:65" s="12" customFormat="1" ht="11.25">
      <c r="B187" s="146"/>
      <c r="D187" s="147" t="s">
        <v>132</v>
      </c>
      <c r="E187" s="148" t="s">
        <v>1</v>
      </c>
      <c r="F187" s="149" t="s">
        <v>133</v>
      </c>
      <c r="H187" s="148" t="s">
        <v>1</v>
      </c>
      <c r="I187" s="150"/>
      <c r="L187" s="146"/>
      <c r="M187" s="151"/>
      <c r="T187" s="152"/>
      <c r="AT187" s="148" t="s">
        <v>132</v>
      </c>
      <c r="AU187" s="148" t="s">
        <v>84</v>
      </c>
      <c r="AV187" s="12" t="s">
        <v>82</v>
      </c>
      <c r="AW187" s="12" t="s">
        <v>31</v>
      </c>
      <c r="AX187" s="12" t="s">
        <v>74</v>
      </c>
      <c r="AY187" s="148" t="s">
        <v>123</v>
      </c>
    </row>
    <row r="188" spans="2:65" s="13" customFormat="1" ht="11.25">
      <c r="B188" s="153"/>
      <c r="D188" s="147" t="s">
        <v>132</v>
      </c>
      <c r="E188" s="154" t="s">
        <v>1</v>
      </c>
      <c r="F188" s="155" t="s">
        <v>228</v>
      </c>
      <c r="H188" s="156">
        <v>153.6</v>
      </c>
      <c r="I188" s="157"/>
      <c r="L188" s="153"/>
      <c r="M188" s="158"/>
      <c r="T188" s="159"/>
      <c r="AT188" s="154" t="s">
        <v>132</v>
      </c>
      <c r="AU188" s="154" t="s">
        <v>84</v>
      </c>
      <c r="AV188" s="13" t="s">
        <v>84</v>
      </c>
      <c r="AW188" s="13" t="s">
        <v>31</v>
      </c>
      <c r="AX188" s="13" t="s">
        <v>74</v>
      </c>
      <c r="AY188" s="154" t="s">
        <v>123</v>
      </c>
    </row>
    <row r="189" spans="2:65" s="14" customFormat="1" ht="11.25">
      <c r="B189" s="160"/>
      <c r="D189" s="147" t="s">
        <v>132</v>
      </c>
      <c r="E189" s="161" t="s">
        <v>1</v>
      </c>
      <c r="F189" s="162" t="s">
        <v>135</v>
      </c>
      <c r="H189" s="163">
        <v>153.6</v>
      </c>
      <c r="I189" s="164"/>
      <c r="L189" s="160"/>
      <c r="M189" s="165"/>
      <c r="T189" s="166"/>
      <c r="AT189" s="161" t="s">
        <v>132</v>
      </c>
      <c r="AU189" s="161" t="s">
        <v>84</v>
      </c>
      <c r="AV189" s="14" t="s">
        <v>130</v>
      </c>
      <c r="AW189" s="14" t="s">
        <v>31</v>
      </c>
      <c r="AX189" s="14" t="s">
        <v>82</v>
      </c>
      <c r="AY189" s="161" t="s">
        <v>123</v>
      </c>
    </row>
    <row r="190" spans="2:65" s="1" customFormat="1" ht="24.2" customHeight="1">
      <c r="B190" s="31"/>
      <c r="C190" s="132" t="s">
        <v>229</v>
      </c>
      <c r="D190" s="132" t="s">
        <v>126</v>
      </c>
      <c r="E190" s="133" t="s">
        <v>230</v>
      </c>
      <c r="F190" s="134" t="s">
        <v>231</v>
      </c>
      <c r="G190" s="135" t="s">
        <v>154</v>
      </c>
      <c r="H190" s="136">
        <v>153.6</v>
      </c>
      <c r="I190" s="137"/>
      <c r="J190" s="138">
        <f>ROUND(I190*H190,2)</f>
        <v>0</v>
      </c>
      <c r="K190" s="139"/>
      <c r="L190" s="31"/>
      <c r="M190" s="140" t="s">
        <v>1</v>
      </c>
      <c r="N190" s="141" t="s">
        <v>39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212</v>
      </c>
      <c r="AT190" s="144" t="s">
        <v>126</v>
      </c>
      <c r="AU190" s="144" t="s">
        <v>84</v>
      </c>
      <c r="AY190" s="16" t="s">
        <v>123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6" t="s">
        <v>82</v>
      </c>
      <c r="BK190" s="145">
        <f>ROUND(I190*H190,2)</f>
        <v>0</v>
      </c>
      <c r="BL190" s="16" t="s">
        <v>212</v>
      </c>
      <c r="BM190" s="144" t="s">
        <v>232</v>
      </c>
    </row>
    <row r="191" spans="2:65" s="12" customFormat="1" ht="11.25">
      <c r="B191" s="146"/>
      <c r="D191" s="147" t="s">
        <v>132</v>
      </c>
      <c r="E191" s="148" t="s">
        <v>1</v>
      </c>
      <c r="F191" s="149" t="s">
        <v>133</v>
      </c>
      <c r="H191" s="148" t="s">
        <v>1</v>
      </c>
      <c r="I191" s="150"/>
      <c r="L191" s="146"/>
      <c r="M191" s="151"/>
      <c r="T191" s="152"/>
      <c r="AT191" s="148" t="s">
        <v>132</v>
      </c>
      <c r="AU191" s="148" t="s">
        <v>84</v>
      </c>
      <c r="AV191" s="12" t="s">
        <v>82</v>
      </c>
      <c r="AW191" s="12" t="s">
        <v>31</v>
      </c>
      <c r="AX191" s="12" t="s">
        <v>74</v>
      </c>
      <c r="AY191" s="148" t="s">
        <v>123</v>
      </c>
    </row>
    <row r="192" spans="2:65" s="13" customFormat="1" ht="11.25">
      <c r="B192" s="153"/>
      <c r="D192" s="147" t="s">
        <v>132</v>
      </c>
      <c r="E192" s="154" t="s">
        <v>1</v>
      </c>
      <c r="F192" s="155" t="s">
        <v>228</v>
      </c>
      <c r="H192" s="156">
        <v>153.6</v>
      </c>
      <c r="I192" s="157"/>
      <c r="L192" s="153"/>
      <c r="M192" s="158"/>
      <c r="T192" s="159"/>
      <c r="AT192" s="154" t="s">
        <v>132</v>
      </c>
      <c r="AU192" s="154" t="s">
        <v>84</v>
      </c>
      <c r="AV192" s="13" t="s">
        <v>84</v>
      </c>
      <c r="AW192" s="13" t="s">
        <v>31</v>
      </c>
      <c r="AX192" s="13" t="s">
        <v>74</v>
      </c>
      <c r="AY192" s="154" t="s">
        <v>123</v>
      </c>
    </row>
    <row r="193" spans="2:65" s="14" customFormat="1" ht="11.25">
      <c r="B193" s="160"/>
      <c r="D193" s="147" t="s">
        <v>132</v>
      </c>
      <c r="E193" s="161" t="s">
        <v>1</v>
      </c>
      <c r="F193" s="162" t="s">
        <v>135</v>
      </c>
      <c r="H193" s="163">
        <v>153.6</v>
      </c>
      <c r="I193" s="164"/>
      <c r="L193" s="160"/>
      <c r="M193" s="165"/>
      <c r="T193" s="166"/>
      <c r="AT193" s="161" t="s">
        <v>132</v>
      </c>
      <c r="AU193" s="161" t="s">
        <v>84</v>
      </c>
      <c r="AV193" s="14" t="s">
        <v>130</v>
      </c>
      <c r="AW193" s="14" t="s">
        <v>31</v>
      </c>
      <c r="AX193" s="14" t="s">
        <v>82</v>
      </c>
      <c r="AY193" s="161" t="s">
        <v>123</v>
      </c>
    </row>
    <row r="194" spans="2:65" s="1" customFormat="1" ht="16.5" customHeight="1">
      <c r="B194" s="31"/>
      <c r="C194" s="167" t="s">
        <v>233</v>
      </c>
      <c r="D194" s="167" t="s">
        <v>146</v>
      </c>
      <c r="E194" s="168" t="s">
        <v>234</v>
      </c>
      <c r="F194" s="169" t="s">
        <v>235</v>
      </c>
      <c r="G194" s="170" t="s">
        <v>154</v>
      </c>
      <c r="H194" s="171">
        <v>161.28</v>
      </c>
      <c r="I194" s="172"/>
      <c r="J194" s="173">
        <f>ROUND(I194*H194,2)</f>
        <v>0</v>
      </c>
      <c r="K194" s="174"/>
      <c r="L194" s="175"/>
      <c r="M194" s="176" t="s">
        <v>1</v>
      </c>
      <c r="N194" s="177" t="s">
        <v>39</v>
      </c>
      <c r="P194" s="142">
        <f>O194*H194</f>
        <v>0</v>
      </c>
      <c r="Q194" s="142">
        <v>8.0000000000000004E-4</v>
      </c>
      <c r="R194" s="142">
        <f>Q194*H194</f>
        <v>0.129024</v>
      </c>
      <c r="S194" s="142">
        <v>0</v>
      </c>
      <c r="T194" s="143">
        <f>S194*H194</f>
        <v>0</v>
      </c>
      <c r="AR194" s="144" t="s">
        <v>236</v>
      </c>
      <c r="AT194" s="144" t="s">
        <v>146</v>
      </c>
      <c r="AU194" s="144" t="s">
        <v>84</v>
      </c>
      <c r="AY194" s="16" t="s">
        <v>123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82</v>
      </c>
      <c r="BK194" s="145">
        <f>ROUND(I194*H194,2)</f>
        <v>0</v>
      </c>
      <c r="BL194" s="16" t="s">
        <v>212</v>
      </c>
      <c r="BM194" s="144" t="s">
        <v>237</v>
      </c>
    </row>
    <row r="195" spans="2:65" s="13" customFormat="1" ht="11.25">
      <c r="B195" s="153"/>
      <c r="D195" s="147" t="s">
        <v>132</v>
      </c>
      <c r="F195" s="155" t="s">
        <v>238</v>
      </c>
      <c r="H195" s="156">
        <v>161.28</v>
      </c>
      <c r="I195" s="157"/>
      <c r="L195" s="153"/>
      <c r="M195" s="158"/>
      <c r="T195" s="159"/>
      <c r="AT195" s="154" t="s">
        <v>132</v>
      </c>
      <c r="AU195" s="154" t="s">
        <v>84</v>
      </c>
      <c r="AV195" s="13" t="s">
        <v>84</v>
      </c>
      <c r="AW195" s="13" t="s">
        <v>4</v>
      </c>
      <c r="AX195" s="13" t="s">
        <v>82</v>
      </c>
      <c r="AY195" s="154" t="s">
        <v>123</v>
      </c>
    </row>
    <row r="196" spans="2:65" s="1" customFormat="1" ht="24.2" customHeight="1">
      <c r="B196" s="31"/>
      <c r="C196" s="132" t="s">
        <v>7</v>
      </c>
      <c r="D196" s="132" t="s">
        <v>126</v>
      </c>
      <c r="E196" s="133" t="s">
        <v>239</v>
      </c>
      <c r="F196" s="134" t="s">
        <v>240</v>
      </c>
      <c r="G196" s="135" t="s">
        <v>241</v>
      </c>
      <c r="H196" s="178"/>
      <c r="I196" s="137"/>
      <c r="J196" s="138">
        <f>ROUND(I196*H196,2)</f>
        <v>0</v>
      </c>
      <c r="K196" s="139"/>
      <c r="L196" s="31"/>
      <c r="M196" s="140" t="s">
        <v>1</v>
      </c>
      <c r="N196" s="141" t="s">
        <v>39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212</v>
      </c>
      <c r="AT196" s="144" t="s">
        <v>126</v>
      </c>
      <c r="AU196" s="144" t="s">
        <v>84</v>
      </c>
      <c r="AY196" s="16" t="s">
        <v>123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6" t="s">
        <v>82</v>
      </c>
      <c r="BK196" s="145">
        <f>ROUND(I196*H196,2)</f>
        <v>0</v>
      </c>
      <c r="BL196" s="16" t="s">
        <v>212</v>
      </c>
      <c r="BM196" s="144" t="s">
        <v>242</v>
      </c>
    </row>
    <row r="197" spans="2:65" s="1" customFormat="1" ht="24.2" customHeight="1">
      <c r="B197" s="31"/>
      <c r="C197" s="132" t="s">
        <v>243</v>
      </c>
      <c r="D197" s="132" t="s">
        <v>126</v>
      </c>
      <c r="E197" s="133" t="s">
        <v>244</v>
      </c>
      <c r="F197" s="134" t="s">
        <v>245</v>
      </c>
      <c r="G197" s="135" t="s">
        <v>241</v>
      </c>
      <c r="H197" s="178"/>
      <c r="I197" s="137"/>
      <c r="J197" s="138">
        <f>ROUND(I197*H197,2)</f>
        <v>0</v>
      </c>
      <c r="K197" s="139"/>
      <c r="L197" s="31"/>
      <c r="M197" s="140" t="s">
        <v>1</v>
      </c>
      <c r="N197" s="141" t="s">
        <v>39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212</v>
      </c>
      <c r="AT197" s="144" t="s">
        <v>126</v>
      </c>
      <c r="AU197" s="144" t="s">
        <v>84</v>
      </c>
      <c r="AY197" s="16" t="s">
        <v>123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6" t="s">
        <v>82</v>
      </c>
      <c r="BK197" s="145">
        <f>ROUND(I197*H197,2)</f>
        <v>0</v>
      </c>
      <c r="BL197" s="16" t="s">
        <v>212</v>
      </c>
      <c r="BM197" s="144" t="s">
        <v>246</v>
      </c>
    </row>
    <row r="198" spans="2:65" s="11" customFormat="1" ht="22.9" customHeight="1">
      <c r="B198" s="120"/>
      <c r="D198" s="121" t="s">
        <v>73</v>
      </c>
      <c r="E198" s="130" t="s">
        <v>247</v>
      </c>
      <c r="F198" s="130" t="s">
        <v>248</v>
      </c>
      <c r="I198" s="123"/>
      <c r="J198" s="131">
        <f>BK198</f>
        <v>0</v>
      </c>
      <c r="L198" s="120"/>
      <c r="M198" s="125"/>
      <c r="P198" s="126">
        <f>SUM(P199:P204)</f>
        <v>0</v>
      </c>
      <c r="R198" s="126">
        <f>SUM(R199:R204)</f>
        <v>2.8799999999999999E-2</v>
      </c>
      <c r="T198" s="127">
        <f>SUM(T199:T204)</f>
        <v>0.94752000000000003</v>
      </c>
      <c r="AR198" s="121" t="s">
        <v>84</v>
      </c>
      <c r="AT198" s="128" t="s">
        <v>73</v>
      </c>
      <c r="AU198" s="128" t="s">
        <v>82</v>
      </c>
      <c r="AY198" s="121" t="s">
        <v>123</v>
      </c>
      <c r="BK198" s="129">
        <f>SUM(BK199:BK204)</f>
        <v>0</v>
      </c>
    </row>
    <row r="199" spans="2:65" s="1" customFormat="1" ht="16.5" customHeight="1">
      <c r="B199" s="31"/>
      <c r="C199" s="132" t="s">
        <v>249</v>
      </c>
      <c r="D199" s="132" t="s">
        <v>126</v>
      </c>
      <c r="E199" s="133" t="s">
        <v>250</v>
      </c>
      <c r="F199" s="134" t="s">
        <v>251</v>
      </c>
      <c r="G199" s="135" t="s">
        <v>143</v>
      </c>
      <c r="H199" s="136">
        <v>32</v>
      </c>
      <c r="I199" s="137"/>
      <c r="J199" s="138">
        <f>ROUND(I199*H199,2)</f>
        <v>0</v>
      </c>
      <c r="K199" s="139"/>
      <c r="L199" s="31"/>
      <c r="M199" s="140" t="s">
        <v>1</v>
      </c>
      <c r="N199" s="141" t="s">
        <v>39</v>
      </c>
      <c r="P199" s="142">
        <f>O199*H199</f>
        <v>0</v>
      </c>
      <c r="Q199" s="142">
        <v>0</v>
      </c>
      <c r="R199" s="142">
        <f>Q199*H199</f>
        <v>0</v>
      </c>
      <c r="S199" s="142">
        <v>2.9610000000000001E-2</v>
      </c>
      <c r="T199" s="143">
        <f>S199*H199</f>
        <v>0.94752000000000003</v>
      </c>
      <c r="AR199" s="144" t="s">
        <v>212</v>
      </c>
      <c r="AT199" s="144" t="s">
        <v>126</v>
      </c>
      <c r="AU199" s="144" t="s">
        <v>84</v>
      </c>
      <c r="AY199" s="16" t="s">
        <v>123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6" t="s">
        <v>82</v>
      </c>
      <c r="BK199" s="145">
        <f>ROUND(I199*H199,2)</f>
        <v>0</v>
      </c>
      <c r="BL199" s="16" t="s">
        <v>212</v>
      </c>
      <c r="BM199" s="144" t="s">
        <v>252</v>
      </c>
    </row>
    <row r="200" spans="2:65" s="1" customFormat="1" ht="33" customHeight="1">
      <c r="B200" s="31"/>
      <c r="C200" s="132" t="s">
        <v>253</v>
      </c>
      <c r="D200" s="132" t="s">
        <v>126</v>
      </c>
      <c r="E200" s="133" t="s">
        <v>254</v>
      </c>
      <c r="F200" s="134" t="s">
        <v>255</v>
      </c>
      <c r="G200" s="135" t="s">
        <v>143</v>
      </c>
      <c r="H200" s="136">
        <v>32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39</v>
      </c>
      <c r="P200" s="142">
        <f>O200*H200</f>
        <v>0</v>
      </c>
      <c r="Q200" s="142">
        <v>8.9999999999999998E-4</v>
      </c>
      <c r="R200" s="142">
        <f>Q200*H200</f>
        <v>2.8799999999999999E-2</v>
      </c>
      <c r="S200" s="142">
        <v>0</v>
      </c>
      <c r="T200" s="143">
        <f>S200*H200</f>
        <v>0</v>
      </c>
      <c r="AR200" s="144" t="s">
        <v>212</v>
      </c>
      <c r="AT200" s="144" t="s">
        <v>126</v>
      </c>
      <c r="AU200" s="144" t="s">
        <v>84</v>
      </c>
      <c r="AY200" s="16" t="s">
        <v>123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6" t="s">
        <v>82</v>
      </c>
      <c r="BK200" s="145">
        <f>ROUND(I200*H200,2)</f>
        <v>0</v>
      </c>
      <c r="BL200" s="16" t="s">
        <v>212</v>
      </c>
      <c r="BM200" s="144" t="s">
        <v>256</v>
      </c>
    </row>
    <row r="201" spans="2:65" s="13" customFormat="1" ht="11.25">
      <c r="B201" s="153"/>
      <c r="D201" s="147" t="s">
        <v>132</v>
      </c>
      <c r="E201" s="154" t="s">
        <v>1</v>
      </c>
      <c r="F201" s="155" t="s">
        <v>257</v>
      </c>
      <c r="H201" s="156">
        <v>32</v>
      </c>
      <c r="I201" s="157"/>
      <c r="L201" s="153"/>
      <c r="M201" s="158"/>
      <c r="T201" s="159"/>
      <c r="AT201" s="154" t="s">
        <v>132</v>
      </c>
      <c r="AU201" s="154" t="s">
        <v>84</v>
      </c>
      <c r="AV201" s="13" t="s">
        <v>84</v>
      </c>
      <c r="AW201" s="13" t="s">
        <v>31</v>
      </c>
      <c r="AX201" s="13" t="s">
        <v>74</v>
      </c>
      <c r="AY201" s="154" t="s">
        <v>123</v>
      </c>
    </row>
    <row r="202" spans="2:65" s="14" customFormat="1" ht="11.25">
      <c r="B202" s="160"/>
      <c r="D202" s="147" t="s">
        <v>132</v>
      </c>
      <c r="E202" s="161" t="s">
        <v>1</v>
      </c>
      <c r="F202" s="162" t="s">
        <v>135</v>
      </c>
      <c r="H202" s="163">
        <v>32</v>
      </c>
      <c r="I202" s="164"/>
      <c r="L202" s="160"/>
      <c r="M202" s="165"/>
      <c r="T202" s="166"/>
      <c r="AT202" s="161" t="s">
        <v>132</v>
      </c>
      <c r="AU202" s="161" t="s">
        <v>84</v>
      </c>
      <c r="AV202" s="14" t="s">
        <v>130</v>
      </c>
      <c r="AW202" s="14" t="s">
        <v>31</v>
      </c>
      <c r="AX202" s="14" t="s">
        <v>82</v>
      </c>
      <c r="AY202" s="161" t="s">
        <v>123</v>
      </c>
    </row>
    <row r="203" spans="2:65" s="1" customFormat="1" ht="24.2" customHeight="1">
      <c r="B203" s="31"/>
      <c r="C203" s="132" t="s">
        <v>258</v>
      </c>
      <c r="D203" s="132" t="s">
        <v>126</v>
      </c>
      <c r="E203" s="133" t="s">
        <v>259</v>
      </c>
      <c r="F203" s="134" t="s">
        <v>260</v>
      </c>
      <c r="G203" s="135" t="s">
        <v>241</v>
      </c>
      <c r="H203" s="178"/>
      <c r="I203" s="137"/>
      <c r="J203" s="138">
        <f>ROUND(I203*H203,2)</f>
        <v>0</v>
      </c>
      <c r="K203" s="139"/>
      <c r="L203" s="31"/>
      <c r="M203" s="140" t="s">
        <v>1</v>
      </c>
      <c r="N203" s="141" t="s">
        <v>39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212</v>
      </c>
      <c r="AT203" s="144" t="s">
        <v>126</v>
      </c>
      <c r="AU203" s="144" t="s">
        <v>84</v>
      </c>
      <c r="AY203" s="16" t="s">
        <v>123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6" t="s">
        <v>82</v>
      </c>
      <c r="BK203" s="145">
        <f>ROUND(I203*H203,2)</f>
        <v>0</v>
      </c>
      <c r="BL203" s="16" t="s">
        <v>212</v>
      </c>
      <c r="BM203" s="144" t="s">
        <v>261</v>
      </c>
    </row>
    <row r="204" spans="2:65" s="1" customFormat="1" ht="24.2" customHeight="1">
      <c r="B204" s="31"/>
      <c r="C204" s="132" t="s">
        <v>262</v>
      </c>
      <c r="D204" s="132" t="s">
        <v>126</v>
      </c>
      <c r="E204" s="133" t="s">
        <v>263</v>
      </c>
      <c r="F204" s="134" t="s">
        <v>264</v>
      </c>
      <c r="G204" s="135" t="s">
        <v>241</v>
      </c>
      <c r="H204" s="178"/>
      <c r="I204" s="137"/>
      <c r="J204" s="138">
        <f>ROUND(I204*H204,2)</f>
        <v>0</v>
      </c>
      <c r="K204" s="139"/>
      <c r="L204" s="31"/>
      <c r="M204" s="140" t="s">
        <v>1</v>
      </c>
      <c r="N204" s="141" t="s">
        <v>39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212</v>
      </c>
      <c r="AT204" s="144" t="s">
        <v>126</v>
      </c>
      <c r="AU204" s="144" t="s">
        <v>84</v>
      </c>
      <c r="AY204" s="16" t="s">
        <v>123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6" t="s">
        <v>82</v>
      </c>
      <c r="BK204" s="145">
        <f>ROUND(I204*H204,2)</f>
        <v>0</v>
      </c>
      <c r="BL204" s="16" t="s">
        <v>212</v>
      </c>
      <c r="BM204" s="144" t="s">
        <v>265</v>
      </c>
    </row>
    <row r="205" spans="2:65" s="11" customFormat="1" ht="22.9" customHeight="1">
      <c r="B205" s="120"/>
      <c r="D205" s="121" t="s">
        <v>73</v>
      </c>
      <c r="E205" s="130" t="s">
        <v>266</v>
      </c>
      <c r="F205" s="130" t="s">
        <v>267</v>
      </c>
      <c r="I205" s="123"/>
      <c r="J205" s="131">
        <f>BK205</f>
        <v>0</v>
      </c>
      <c r="L205" s="120"/>
      <c r="M205" s="125"/>
      <c r="P205" s="126">
        <f>SUM(P206:P219)</f>
        <v>0</v>
      </c>
      <c r="R205" s="126">
        <f>SUM(R206:R219)</f>
        <v>2.4620800000000003</v>
      </c>
      <c r="T205" s="127">
        <f>SUM(T206:T219)</f>
        <v>1.536</v>
      </c>
      <c r="AR205" s="121" t="s">
        <v>84</v>
      </c>
      <c r="AT205" s="128" t="s">
        <v>73</v>
      </c>
      <c r="AU205" s="128" t="s">
        <v>82</v>
      </c>
      <c r="AY205" s="121" t="s">
        <v>123</v>
      </c>
      <c r="BK205" s="129">
        <f>SUM(BK206:BK219)</f>
        <v>0</v>
      </c>
    </row>
    <row r="206" spans="2:65" s="1" customFormat="1" ht="33" customHeight="1">
      <c r="B206" s="31"/>
      <c r="C206" s="132" t="s">
        <v>268</v>
      </c>
      <c r="D206" s="132" t="s">
        <v>126</v>
      </c>
      <c r="E206" s="133" t="s">
        <v>269</v>
      </c>
      <c r="F206" s="134" t="s">
        <v>270</v>
      </c>
      <c r="G206" s="135" t="s">
        <v>143</v>
      </c>
      <c r="H206" s="136">
        <v>64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39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212</v>
      </c>
      <c r="AT206" s="144" t="s">
        <v>126</v>
      </c>
      <c r="AU206" s="144" t="s">
        <v>84</v>
      </c>
      <c r="AY206" s="16" t="s">
        <v>123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6" t="s">
        <v>82</v>
      </c>
      <c r="BK206" s="145">
        <f>ROUND(I206*H206,2)</f>
        <v>0</v>
      </c>
      <c r="BL206" s="16" t="s">
        <v>212</v>
      </c>
      <c r="BM206" s="144" t="s">
        <v>271</v>
      </c>
    </row>
    <row r="207" spans="2:65" s="13" customFormat="1" ht="11.25">
      <c r="B207" s="153"/>
      <c r="D207" s="147" t="s">
        <v>132</v>
      </c>
      <c r="E207" s="154" t="s">
        <v>1</v>
      </c>
      <c r="F207" s="155" t="s">
        <v>173</v>
      </c>
      <c r="H207" s="156">
        <v>64</v>
      </c>
      <c r="I207" s="157"/>
      <c r="L207" s="153"/>
      <c r="M207" s="158"/>
      <c r="T207" s="159"/>
      <c r="AT207" s="154" t="s">
        <v>132</v>
      </c>
      <c r="AU207" s="154" t="s">
        <v>84</v>
      </c>
      <c r="AV207" s="13" t="s">
        <v>84</v>
      </c>
      <c r="AW207" s="13" t="s">
        <v>31</v>
      </c>
      <c r="AX207" s="13" t="s">
        <v>74</v>
      </c>
      <c r="AY207" s="154" t="s">
        <v>123</v>
      </c>
    </row>
    <row r="208" spans="2:65" s="14" customFormat="1" ht="11.25">
      <c r="B208" s="160"/>
      <c r="D208" s="147" t="s">
        <v>132</v>
      </c>
      <c r="E208" s="161" t="s">
        <v>1</v>
      </c>
      <c r="F208" s="162" t="s">
        <v>135</v>
      </c>
      <c r="H208" s="163">
        <v>64</v>
      </c>
      <c r="I208" s="164"/>
      <c r="L208" s="160"/>
      <c r="M208" s="165"/>
      <c r="T208" s="166"/>
      <c r="AT208" s="161" t="s">
        <v>132</v>
      </c>
      <c r="AU208" s="161" t="s">
        <v>84</v>
      </c>
      <c r="AV208" s="14" t="s">
        <v>130</v>
      </c>
      <c r="AW208" s="14" t="s">
        <v>31</v>
      </c>
      <c r="AX208" s="14" t="s">
        <v>82</v>
      </c>
      <c r="AY208" s="161" t="s">
        <v>123</v>
      </c>
    </row>
    <row r="209" spans="2:65" s="1" customFormat="1" ht="24.2" customHeight="1">
      <c r="B209" s="31"/>
      <c r="C209" s="167" t="s">
        <v>272</v>
      </c>
      <c r="D209" s="167" t="s">
        <v>146</v>
      </c>
      <c r="E209" s="168" t="s">
        <v>273</v>
      </c>
      <c r="F209" s="169" t="s">
        <v>274</v>
      </c>
      <c r="G209" s="170" t="s">
        <v>143</v>
      </c>
      <c r="H209" s="171">
        <v>32</v>
      </c>
      <c r="I209" s="172"/>
      <c r="J209" s="173">
        <f>ROUND(I209*H209,2)</f>
        <v>0</v>
      </c>
      <c r="K209" s="174"/>
      <c r="L209" s="175"/>
      <c r="M209" s="176" t="s">
        <v>1</v>
      </c>
      <c r="N209" s="177" t="s">
        <v>39</v>
      </c>
      <c r="P209" s="142">
        <f>O209*H209</f>
        <v>0</v>
      </c>
      <c r="Q209" s="142">
        <v>2.1999999999999999E-2</v>
      </c>
      <c r="R209" s="142">
        <f>Q209*H209</f>
        <v>0.70399999999999996</v>
      </c>
      <c r="S209" s="142">
        <v>0</v>
      </c>
      <c r="T209" s="143">
        <f>S209*H209</f>
        <v>0</v>
      </c>
      <c r="AR209" s="144" t="s">
        <v>236</v>
      </c>
      <c r="AT209" s="144" t="s">
        <v>146</v>
      </c>
      <c r="AU209" s="144" t="s">
        <v>84</v>
      </c>
      <c r="AY209" s="16" t="s">
        <v>123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6" t="s">
        <v>82</v>
      </c>
      <c r="BK209" s="145">
        <f>ROUND(I209*H209,2)</f>
        <v>0</v>
      </c>
      <c r="BL209" s="16" t="s">
        <v>212</v>
      </c>
      <c r="BM209" s="144" t="s">
        <v>275</v>
      </c>
    </row>
    <row r="210" spans="2:65" s="1" customFormat="1" ht="24.2" customHeight="1">
      <c r="B210" s="31"/>
      <c r="C210" s="167" t="s">
        <v>276</v>
      </c>
      <c r="D210" s="167" t="s">
        <v>146</v>
      </c>
      <c r="E210" s="168" t="s">
        <v>277</v>
      </c>
      <c r="F210" s="169" t="s">
        <v>278</v>
      </c>
      <c r="G210" s="170" t="s">
        <v>143</v>
      </c>
      <c r="H210" s="171">
        <v>32</v>
      </c>
      <c r="I210" s="172"/>
      <c r="J210" s="173">
        <f>ROUND(I210*H210,2)</f>
        <v>0</v>
      </c>
      <c r="K210" s="174"/>
      <c r="L210" s="175"/>
      <c r="M210" s="176" t="s">
        <v>1</v>
      </c>
      <c r="N210" s="177" t="s">
        <v>39</v>
      </c>
      <c r="P210" s="142">
        <f>O210*H210</f>
        <v>0</v>
      </c>
      <c r="Q210" s="142">
        <v>2.1999999999999999E-2</v>
      </c>
      <c r="R210" s="142">
        <f>Q210*H210</f>
        <v>0.70399999999999996</v>
      </c>
      <c r="S210" s="142">
        <v>0</v>
      </c>
      <c r="T210" s="143">
        <f>S210*H210</f>
        <v>0</v>
      </c>
      <c r="AR210" s="144" t="s">
        <v>236</v>
      </c>
      <c r="AT210" s="144" t="s">
        <v>146</v>
      </c>
      <c r="AU210" s="144" t="s">
        <v>84</v>
      </c>
      <c r="AY210" s="16" t="s">
        <v>123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6" t="s">
        <v>82</v>
      </c>
      <c r="BK210" s="145">
        <f>ROUND(I210*H210,2)</f>
        <v>0</v>
      </c>
      <c r="BL210" s="16" t="s">
        <v>212</v>
      </c>
      <c r="BM210" s="144" t="s">
        <v>279</v>
      </c>
    </row>
    <row r="211" spans="2:65" s="1" customFormat="1" ht="24.2" customHeight="1">
      <c r="B211" s="31"/>
      <c r="C211" s="132" t="s">
        <v>280</v>
      </c>
      <c r="D211" s="132" t="s">
        <v>126</v>
      </c>
      <c r="E211" s="133" t="s">
        <v>281</v>
      </c>
      <c r="F211" s="134" t="s">
        <v>282</v>
      </c>
      <c r="G211" s="135" t="s">
        <v>143</v>
      </c>
      <c r="H211" s="136">
        <v>64</v>
      </c>
      <c r="I211" s="137"/>
      <c r="J211" s="138">
        <f>ROUND(I211*H211,2)</f>
        <v>0</v>
      </c>
      <c r="K211" s="139"/>
      <c r="L211" s="31"/>
      <c r="M211" s="140" t="s">
        <v>1</v>
      </c>
      <c r="N211" s="141" t="s">
        <v>39</v>
      </c>
      <c r="P211" s="142">
        <f>O211*H211</f>
        <v>0</v>
      </c>
      <c r="Q211" s="142">
        <v>4.6999999999999999E-4</v>
      </c>
      <c r="R211" s="142">
        <f>Q211*H211</f>
        <v>3.0079999999999999E-2</v>
      </c>
      <c r="S211" s="142">
        <v>0</v>
      </c>
      <c r="T211" s="143">
        <f>S211*H211</f>
        <v>0</v>
      </c>
      <c r="AR211" s="144" t="s">
        <v>212</v>
      </c>
      <c r="AT211" s="144" t="s">
        <v>126</v>
      </c>
      <c r="AU211" s="144" t="s">
        <v>84</v>
      </c>
      <c r="AY211" s="16" t="s">
        <v>123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6" t="s">
        <v>82</v>
      </c>
      <c r="BK211" s="145">
        <f>ROUND(I211*H211,2)</f>
        <v>0</v>
      </c>
      <c r="BL211" s="16" t="s">
        <v>212</v>
      </c>
      <c r="BM211" s="144" t="s">
        <v>283</v>
      </c>
    </row>
    <row r="212" spans="2:65" s="13" customFormat="1" ht="11.25">
      <c r="B212" s="153"/>
      <c r="D212" s="147" t="s">
        <v>132</v>
      </c>
      <c r="E212" s="154" t="s">
        <v>1</v>
      </c>
      <c r="F212" s="155" t="s">
        <v>173</v>
      </c>
      <c r="H212" s="156">
        <v>64</v>
      </c>
      <c r="I212" s="157"/>
      <c r="L212" s="153"/>
      <c r="M212" s="158"/>
      <c r="T212" s="159"/>
      <c r="AT212" s="154" t="s">
        <v>132</v>
      </c>
      <c r="AU212" s="154" t="s">
        <v>84</v>
      </c>
      <c r="AV212" s="13" t="s">
        <v>84</v>
      </c>
      <c r="AW212" s="13" t="s">
        <v>31</v>
      </c>
      <c r="AX212" s="13" t="s">
        <v>74</v>
      </c>
      <c r="AY212" s="154" t="s">
        <v>123</v>
      </c>
    </row>
    <row r="213" spans="2:65" s="14" customFormat="1" ht="11.25">
      <c r="B213" s="160"/>
      <c r="D213" s="147" t="s">
        <v>132</v>
      </c>
      <c r="E213" s="161" t="s">
        <v>1</v>
      </c>
      <c r="F213" s="162" t="s">
        <v>135</v>
      </c>
      <c r="H213" s="163">
        <v>64</v>
      </c>
      <c r="I213" s="164"/>
      <c r="L213" s="160"/>
      <c r="M213" s="165"/>
      <c r="T213" s="166"/>
      <c r="AT213" s="161" t="s">
        <v>132</v>
      </c>
      <c r="AU213" s="161" t="s">
        <v>84</v>
      </c>
      <c r="AV213" s="14" t="s">
        <v>130</v>
      </c>
      <c r="AW213" s="14" t="s">
        <v>31</v>
      </c>
      <c r="AX213" s="14" t="s">
        <v>82</v>
      </c>
      <c r="AY213" s="161" t="s">
        <v>123</v>
      </c>
    </row>
    <row r="214" spans="2:65" s="1" customFormat="1" ht="37.9" customHeight="1">
      <c r="B214" s="31"/>
      <c r="C214" s="167" t="s">
        <v>284</v>
      </c>
      <c r="D214" s="167" t="s">
        <v>146</v>
      </c>
      <c r="E214" s="168" t="s">
        <v>285</v>
      </c>
      <c r="F214" s="169" t="s">
        <v>286</v>
      </c>
      <c r="G214" s="170" t="s">
        <v>143</v>
      </c>
      <c r="H214" s="171">
        <v>64</v>
      </c>
      <c r="I214" s="172"/>
      <c r="J214" s="173">
        <f>ROUND(I214*H214,2)</f>
        <v>0</v>
      </c>
      <c r="K214" s="174"/>
      <c r="L214" s="175"/>
      <c r="M214" s="176" t="s">
        <v>1</v>
      </c>
      <c r="N214" s="177" t="s">
        <v>39</v>
      </c>
      <c r="P214" s="142">
        <f>O214*H214</f>
        <v>0</v>
      </c>
      <c r="Q214" s="142">
        <v>1.6E-2</v>
      </c>
      <c r="R214" s="142">
        <f>Q214*H214</f>
        <v>1.024</v>
      </c>
      <c r="S214" s="142">
        <v>0</v>
      </c>
      <c r="T214" s="143">
        <f>S214*H214</f>
        <v>0</v>
      </c>
      <c r="AR214" s="144" t="s">
        <v>236</v>
      </c>
      <c r="AT214" s="144" t="s">
        <v>146</v>
      </c>
      <c r="AU214" s="144" t="s">
        <v>84</v>
      </c>
      <c r="AY214" s="16" t="s">
        <v>123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6" t="s">
        <v>82</v>
      </c>
      <c r="BK214" s="145">
        <f>ROUND(I214*H214,2)</f>
        <v>0</v>
      </c>
      <c r="BL214" s="16" t="s">
        <v>212</v>
      </c>
      <c r="BM214" s="144" t="s">
        <v>287</v>
      </c>
    </row>
    <row r="215" spans="2:65" s="1" customFormat="1" ht="24.2" customHeight="1">
      <c r="B215" s="31"/>
      <c r="C215" s="132" t="s">
        <v>236</v>
      </c>
      <c r="D215" s="132" t="s">
        <v>126</v>
      </c>
      <c r="E215" s="133" t="s">
        <v>288</v>
      </c>
      <c r="F215" s="134" t="s">
        <v>289</v>
      </c>
      <c r="G215" s="135" t="s">
        <v>143</v>
      </c>
      <c r="H215" s="136">
        <v>64</v>
      </c>
      <c r="I215" s="137"/>
      <c r="J215" s="138">
        <f>ROUND(I215*H215,2)</f>
        <v>0</v>
      </c>
      <c r="K215" s="139"/>
      <c r="L215" s="31"/>
      <c r="M215" s="140" t="s">
        <v>1</v>
      </c>
      <c r="N215" s="141" t="s">
        <v>39</v>
      </c>
      <c r="P215" s="142">
        <f>O215*H215</f>
        <v>0</v>
      </c>
      <c r="Q215" s="142">
        <v>0</v>
      </c>
      <c r="R215" s="142">
        <f>Q215*H215</f>
        <v>0</v>
      </c>
      <c r="S215" s="142">
        <v>2.4E-2</v>
      </c>
      <c r="T215" s="143">
        <f>S215*H215</f>
        <v>1.536</v>
      </c>
      <c r="AR215" s="144" t="s">
        <v>212</v>
      </c>
      <c r="AT215" s="144" t="s">
        <v>126</v>
      </c>
      <c r="AU215" s="144" t="s">
        <v>84</v>
      </c>
      <c r="AY215" s="16" t="s">
        <v>123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6" t="s">
        <v>82</v>
      </c>
      <c r="BK215" s="145">
        <f>ROUND(I215*H215,2)</f>
        <v>0</v>
      </c>
      <c r="BL215" s="16" t="s">
        <v>212</v>
      </c>
      <c r="BM215" s="144" t="s">
        <v>290</v>
      </c>
    </row>
    <row r="216" spans="2:65" s="13" customFormat="1" ht="11.25">
      <c r="B216" s="153"/>
      <c r="D216" s="147" t="s">
        <v>132</v>
      </c>
      <c r="E216" s="154" t="s">
        <v>1</v>
      </c>
      <c r="F216" s="155" t="s">
        <v>173</v>
      </c>
      <c r="H216" s="156">
        <v>64</v>
      </c>
      <c r="I216" s="157"/>
      <c r="L216" s="153"/>
      <c r="M216" s="158"/>
      <c r="T216" s="159"/>
      <c r="AT216" s="154" t="s">
        <v>132</v>
      </c>
      <c r="AU216" s="154" t="s">
        <v>84</v>
      </c>
      <c r="AV216" s="13" t="s">
        <v>84</v>
      </c>
      <c r="AW216" s="13" t="s">
        <v>31</v>
      </c>
      <c r="AX216" s="13" t="s">
        <v>74</v>
      </c>
      <c r="AY216" s="154" t="s">
        <v>123</v>
      </c>
    </row>
    <row r="217" spans="2:65" s="14" customFormat="1" ht="11.25">
      <c r="B217" s="160"/>
      <c r="D217" s="147" t="s">
        <v>132</v>
      </c>
      <c r="E217" s="161" t="s">
        <v>1</v>
      </c>
      <c r="F217" s="162" t="s">
        <v>135</v>
      </c>
      <c r="H217" s="163">
        <v>64</v>
      </c>
      <c r="I217" s="164"/>
      <c r="L217" s="160"/>
      <c r="M217" s="165"/>
      <c r="T217" s="166"/>
      <c r="AT217" s="161" t="s">
        <v>132</v>
      </c>
      <c r="AU217" s="161" t="s">
        <v>84</v>
      </c>
      <c r="AV217" s="14" t="s">
        <v>130</v>
      </c>
      <c r="AW217" s="14" t="s">
        <v>31</v>
      </c>
      <c r="AX217" s="14" t="s">
        <v>82</v>
      </c>
      <c r="AY217" s="161" t="s">
        <v>123</v>
      </c>
    </row>
    <row r="218" spans="2:65" s="1" customFormat="1" ht="24.2" customHeight="1">
      <c r="B218" s="31"/>
      <c r="C218" s="132" t="s">
        <v>291</v>
      </c>
      <c r="D218" s="132" t="s">
        <v>126</v>
      </c>
      <c r="E218" s="133" t="s">
        <v>292</v>
      </c>
      <c r="F218" s="134" t="s">
        <v>293</v>
      </c>
      <c r="G218" s="135" t="s">
        <v>241</v>
      </c>
      <c r="H218" s="178"/>
      <c r="I218" s="137"/>
      <c r="J218" s="138">
        <f>ROUND(I218*H218,2)</f>
        <v>0</v>
      </c>
      <c r="K218" s="139"/>
      <c r="L218" s="31"/>
      <c r="M218" s="140" t="s">
        <v>1</v>
      </c>
      <c r="N218" s="141" t="s">
        <v>39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212</v>
      </c>
      <c r="AT218" s="144" t="s">
        <v>126</v>
      </c>
      <c r="AU218" s="144" t="s">
        <v>84</v>
      </c>
      <c r="AY218" s="16" t="s">
        <v>123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6" t="s">
        <v>82</v>
      </c>
      <c r="BK218" s="145">
        <f>ROUND(I218*H218,2)</f>
        <v>0</v>
      </c>
      <c r="BL218" s="16" t="s">
        <v>212</v>
      </c>
      <c r="BM218" s="144" t="s">
        <v>294</v>
      </c>
    </row>
    <row r="219" spans="2:65" s="1" customFormat="1" ht="24.2" customHeight="1">
      <c r="B219" s="31"/>
      <c r="C219" s="132" t="s">
        <v>295</v>
      </c>
      <c r="D219" s="132" t="s">
        <v>126</v>
      </c>
      <c r="E219" s="133" t="s">
        <v>296</v>
      </c>
      <c r="F219" s="134" t="s">
        <v>297</v>
      </c>
      <c r="G219" s="135" t="s">
        <v>241</v>
      </c>
      <c r="H219" s="178"/>
      <c r="I219" s="137"/>
      <c r="J219" s="138">
        <f>ROUND(I219*H219,2)</f>
        <v>0</v>
      </c>
      <c r="K219" s="139"/>
      <c r="L219" s="31"/>
      <c r="M219" s="140" t="s">
        <v>1</v>
      </c>
      <c r="N219" s="141" t="s">
        <v>39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212</v>
      </c>
      <c r="AT219" s="144" t="s">
        <v>126</v>
      </c>
      <c r="AU219" s="144" t="s">
        <v>84</v>
      </c>
      <c r="AY219" s="16" t="s">
        <v>123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6" t="s">
        <v>82</v>
      </c>
      <c r="BK219" s="145">
        <f>ROUND(I219*H219,2)</f>
        <v>0</v>
      </c>
      <c r="BL219" s="16" t="s">
        <v>212</v>
      </c>
      <c r="BM219" s="144" t="s">
        <v>298</v>
      </c>
    </row>
    <row r="220" spans="2:65" s="11" customFormat="1" ht="22.9" customHeight="1">
      <c r="B220" s="120"/>
      <c r="D220" s="121" t="s">
        <v>73</v>
      </c>
      <c r="E220" s="130" t="s">
        <v>299</v>
      </c>
      <c r="F220" s="130" t="s">
        <v>300</v>
      </c>
      <c r="I220" s="123"/>
      <c r="J220" s="131">
        <f>BK220</f>
        <v>0</v>
      </c>
      <c r="L220" s="120"/>
      <c r="M220" s="125"/>
      <c r="P220" s="126">
        <f>SUM(P221:P248)</f>
        <v>0</v>
      </c>
      <c r="R220" s="126">
        <f>SUM(R221:R248)</f>
        <v>8.7135680000000004</v>
      </c>
      <c r="T220" s="127">
        <f>SUM(T221:T248)</f>
        <v>0</v>
      </c>
      <c r="AR220" s="121" t="s">
        <v>84</v>
      </c>
      <c r="AT220" s="128" t="s">
        <v>73</v>
      </c>
      <c r="AU220" s="128" t="s">
        <v>82</v>
      </c>
      <c r="AY220" s="121" t="s">
        <v>123</v>
      </c>
      <c r="BK220" s="129">
        <f>SUM(BK221:BK248)</f>
        <v>0</v>
      </c>
    </row>
    <row r="221" spans="2:65" s="1" customFormat="1" ht="16.5" customHeight="1">
      <c r="B221" s="31"/>
      <c r="C221" s="132" t="s">
        <v>301</v>
      </c>
      <c r="D221" s="132" t="s">
        <v>126</v>
      </c>
      <c r="E221" s="133" t="s">
        <v>302</v>
      </c>
      <c r="F221" s="134" t="s">
        <v>303</v>
      </c>
      <c r="G221" s="135" t="s">
        <v>154</v>
      </c>
      <c r="H221" s="136">
        <v>204.8</v>
      </c>
      <c r="I221" s="137"/>
      <c r="J221" s="138">
        <f>ROUND(I221*H221,2)</f>
        <v>0</v>
      </c>
      <c r="K221" s="139"/>
      <c r="L221" s="31"/>
      <c r="M221" s="140" t="s">
        <v>1</v>
      </c>
      <c r="N221" s="141" t="s">
        <v>39</v>
      </c>
      <c r="P221" s="142">
        <f>O221*H221</f>
        <v>0</v>
      </c>
      <c r="Q221" s="142">
        <v>2.9999999999999997E-4</v>
      </c>
      <c r="R221" s="142">
        <f>Q221*H221</f>
        <v>6.1439999999999995E-2</v>
      </c>
      <c r="S221" s="142">
        <v>0</v>
      </c>
      <c r="T221" s="143">
        <f>S221*H221</f>
        <v>0</v>
      </c>
      <c r="AR221" s="144" t="s">
        <v>212</v>
      </c>
      <c r="AT221" s="144" t="s">
        <v>126</v>
      </c>
      <c r="AU221" s="144" t="s">
        <v>84</v>
      </c>
      <c r="AY221" s="16" t="s">
        <v>123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6" t="s">
        <v>82</v>
      </c>
      <c r="BK221" s="145">
        <f>ROUND(I221*H221,2)</f>
        <v>0</v>
      </c>
      <c r="BL221" s="16" t="s">
        <v>212</v>
      </c>
      <c r="BM221" s="144" t="s">
        <v>304</v>
      </c>
    </row>
    <row r="222" spans="2:65" s="12" customFormat="1" ht="11.25">
      <c r="B222" s="146"/>
      <c r="D222" s="147" t="s">
        <v>132</v>
      </c>
      <c r="E222" s="148" t="s">
        <v>1</v>
      </c>
      <c r="F222" s="149" t="s">
        <v>133</v>
      </c>
      <c r="H222" s="148" t="s">
        <v>1</v>
      </c>
      <c r="I222" s="150"/>
      <c r="L222" s="146"/>
      <c r="M222" s="151"/>
      <c r="T222" s="152"/>
      <c r="AT222" s="148" t="s">
        <v>132</v>
      </c>
      <c r="AU222" s="148" t="s">
        <v>84</v>
      </c>
      <c r="AV222" s="12" t="s">
        <v>82</v>
      </c>
      <c r="AW222" s="12" t="s">
        <v>31</v>
      </c>
      <c r="AX222" s="12" t="s">
        <v>74</v>
      </c>
      <c r="AY222" s="148" t="s">
        <v>123</v>
      </c>
    </row>
    <row r="223" spans="2:65" s="13" customFormat="1" ht="11.25">
      <c r="B223" s="153"/>
      <c r="D223" s="147" t="s">
        <v>132</v>
      </c>
      <c r="E223" s="154" t="s">
        <v>1</v>
      </c>
      <c r="F223" s="155" t="s">
        <v>305</v>
      </c>
      <c r="H223" s="156">
        <v>204.8</v>
      </c>
      <c r="I223" s="157"/>
      <c r="L223" s="153"/>
      <c r="M223" s="158"/>
      <c r="T223" s="159"/>
      <c r="AT223" s="154" t="s">
        <v>132</v>
      </c>
      <c r="AU223" s="154" t="s">
        <v>84</v>
      </c>
      <c r="AV223" s="13" t="s">
        <v>84</v>
      </c>
      <c r="AW223" s="13" t="s">
        <v>31</v>
      </c>
      <c r="AX223" s="13" t="s">
        <v>74</v>
      </c>
      <c r="AY223" s="154" t="s">
        <v>123</v>
      </c>
    </row>
    <row r="224" spans="2:65" s="14" customFormat="1" ht="11.25">
      <c r="B224" s="160"/>
      <c r="D224" s="147" t="s">
        <v>132</v>
      </c>
      <c r="E224" s="161" t="s">
        <v>1</v>
      </c>
      <c r="F224" s="162" t="s">
        <v>135</v>
      </c>
      <c r="H224" s="163">
        <v>204.8</v>
      </c>
      <c r="I224" s="164"/>
      <c r="L224" s="160"/>
      <c r="M224" s="165"/>
      <c r="T224" s="166"/>
      <c r="AT224" s="161" t="s">
        <v>132</v>
      </c>
      <c r="AU224" s="161" t="s">
        <v>84</v>
      </c>
      <c r="AV224" s="14" t="s">
        <v>130</v>
      </c>
      <c r="AW224" s="14" t="s">
        <v>31</v>
      </c>
      <c r="AX224" s="14" t="s">
        <v>82</v>
      </c>
      <c r="AY224" s="161" t="s">
        <v>123</v>
      </c>
    </row>
    <row r="225" spans="2:65" s="1" customFormat="1" ht="24.2" customHeight="1">
      <c r="B225" s="31"/>
      <c r="C225" s="132" t="s">
        <v>306</v>
      </c>
      <c r="D225" s="132" t="s">
        <v>126</v>
      </c>
      <c r="E225" s="133" t="s">
        <v>307</v>
      </c>
      <c r="F225" s="134" t="s">
        <v>308</v>
      </c>
      <c r="G225" s="135" t="s">
        <v>154</v>
      </c>
      <c r="H225" s="136">
        <v>232</v>
      </c>
      <c r="I225" s="137"/>
      <c r="J225" s="138">
        <f>ROUND(I225*H225,2)</f>
        <v>0</v>
      </c>
      <c r="K225" s="139"/>
      <c r="L225" s="31"/>
      <c r="M225" s="140" t="s">
        <v>1</v>
      </c>
      <c r="N225" s="141" t="s">
        <v>39</v>
      </c>
      <c r="P225" s="142">
        <f>O225*H225</f>
        <v>0</v>
      </c>
      <c r="Q225" s="142">
        <v>4.5500000000000002E-3</v>
      </c>
      <c r="R225" s="142">
        <f>Q225*H225</f>
        <v>1.0556000000000001</v>
      </c>
      <c r="S225" s="142">
        <v>0</v>
      </c>
      <c r="T225" s="143">
        <f>S225*H225</f>
        <v>0</v>
      </c>
      <c r="AR225" s="144" t="s">
        <v>212</v>
      </c>
      <c r="AT225" s="144" t="s">
        <v>126</v>
      </c>
      <c r="AU225" s="144" t="s">
        <v>84</v>
      </c>
      <c r="AY225" s="16" t="s">
        <v>123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6" t="s">
        <v>82</v>
      </c>
      <c r="BK225" s="145">
        <f>ROUND(I225*H225,2)</f>
        <v>0</v>
      </c>
      <c r="BL225" s="16" t="s">
        <v>212</v>
      </c>
      <c r="BM225" s="144" t="s">
        <v>309</v>
      </c>
    </row>
    <row r="226" spans="2:65" s="12" customFormat="1" ht="11.25">
      <c r="B226" s="146"/>
      <c r="D226" s="147" t="s">
        <v>132</v>
      </c>
      <c r="E226" s="148" t="s">
        <v>1</v>
      </c>
      <c r="F226" s="149" t="s">
        <v>133</v>
      </c>
      <c r="H226" s="148" t="s">
        <v>1</v>
      </c>
      <c r="I226" s="150"/>
      <c r="L226" s="146"/>
      <c r="M226" s="151"/>
      <c r="T226" s="152"/>
      <c r="AT226" s="148" t="s">
        <v>132</v>
      </c>
      <c r="AU226" s="148" t="s">
        <v>84</v>
      </c>
      <c r="AV226" s="12" t="s">
        <v>82</v>
      </c>
      <c r="AW226" s="12" t="s">
        <v>31</v>
      </c>
      <c r="AX226" s="12" t="s">
        <v>74</v>
      </c>
      <c r="AY226" s="148" t="s">
        <v>123</v>
      </c>
    </row>
    <row r="227" spans="2:65" s="13" customFormat="1" ht="11.25">
      <c r="B227" s="153"/>
      <c r="D227" s="147" t="s">
        <v>132</v>
      </c>
      <c r="E227" s="154" t="s">
        <v>1</v>
      </c>
      <c r="F227" s="155" t="s">
        <v>305</v>
      </c>
      <c r="H227" s="156">
        <v>204.8</v>
      </c>
      <c r="I227" s="157"/>
      <c r="L227" s="153"/>
      <c r="M227" s="158"/>
      <c r="T227" s="159"/>
      <c r="AT227" s="154" t="s">
        <v>132</v>
      </c>
      <c r="AU227" s="154" t="s">
        <v>84</v>
      </c>
      <c r="AV227" s="13" t="s">
        <v>84</v>
      </c>
      <c r="AW227" s="13" t="s">
        <v>31</v>
      </c>
      <c r="AX227" s="13" t="s">
        <v>74</v>
      </c>
      <c r="AY227" s="154" t="s">
        <v>123</v>
      </c>
    </row>
    <row r="228" spans="2:65" s="13" customFormat="1" ht="11.25">
      <c r="B228" s="153"/>
      <c r="D228" s="147" t="s">
        <v>132</v>
      </c>
      <c r="E228" s="154" t="s">
        <v>1</v>
      </c>
      <c r="F228" s="155" t="s">
        <v>310</v>
      </c>
      <c r="H228" s="156">
        <v>27.2</v>
      </c>
      <c r="I228" s="157"/>
      <c r="L228" s="153"/>
      <c r="M228" s="158"/>
      <c r="T228" s="159"/>
      <c r="AT228" s="154" t="s">
        <v>132</v>
      </c>
      <c r="AU228" s="154" t="s">
        <v>84</v>
      </c>
      <c r="AV228" s="13" t="s">
        <v>84</v>
      </c>
      <c r="AW228" s="13" t="s">
        <v>31</v>
      </c>
      <c r="AX228" s="13" t="s">
        <v>74</v>
      </c>
      <c r="AY228" s="154" t="s">
        <v>123</v>
      </c>
    </row>
    <row r="229" spans="2:65" s="14" customFormat="1" ht="11.25">
      <c r="B229" s="160"/>
      <c r="D229" s="147" t="s">
        <v>132</v>
      </c>
      <c r="E229" s="161" t="s">
        <v>1</v>
      </c>
      <c r="F229" s="162" t="s">
        <v>135</v>
      </c>
      <c r="H229" s="163">
        <v>232</v>
      </c>
      <c r="I229" s="164"/>
      <c r="L229" s="160"/>
      <c r="M229" s="165"/>
      <c r="T229" s="166"/>
      <c r="AT229" s="161" t="s">
        <v>132</v>
      </c>
      <c r="AU229" s="161" t="s">
        <v>84</v>
      </c>
      <c r="AV229" s="14" t="s">
        <v>130</v>
      </c>
      <c r="AW229" s="14" t="s">
        <v>31</v>
      </c>
      <c r="AX229" s="14" t="s">
        <v>82</v>
      </c>
      <c r="AY229" s="161" t="s">
        <v>123</v>
      </c>
    </row>
    <row r="230" spans="2:65" s="1" customFormat="1" ht="21.75" customHeight="1">
      <c r="B230" s="31"/>
      <c r="C230" s="132" t="s">
        <v>311</v>
      </c>
      <c r="D230" s="132" t="s">
        <v>126</v>
      </c>
      <c r="E230" s="133" t="s">
        <v>312</v>
      </c>
      <c r="F230" s="134" t="s">
        <v>313</v>
      </c>
      <c r="G230" s="135" t="s">
        <v>154</v>
      </c>
      <c r="H230" s="136">
        <v>232</v>
      </c>
      <c r="I230" s="137"/>
      <c r="J230" s="138">
        <f>ROUND(I230*H230,2)</f>
        <v>0</v>
      </c>
      <c r="K230" s="139"/>
      <c r="L230" s="31"/>
      <c r="M230" s="140" t="s">
        <v>1</v>
      </c>
      <c r="N230" s="141" t="s">
        <v>39</v>
      </c>
      <c r="P230" s="142">
        <f>O230*H230</f>
        <v>0</v>
      </c>
      <c r="Q230" s="142">
        <v>4.5500000000000002E-3</v>
      </c>
      <c r="R230" s="142">
        <f>Q230*H230</f>
        <v>1.0556000000000001</v>
      </c>
      <c r="S230" s="142">
        <v>0</v>
      </c>
      <c r="T230" s="143">
        <f>S230*H230</f>
        <v>0</v>
      </c>
      <c r="AR230" s="144" t="s">
        <v>212</v>
      </c>
      <c r="AT230" s="144" t="s">
        <v>126</v>
      </c>
      <c r="AU230" s="144" t="s">
        <v>84</v>
      </c>
      <c r="AY230" s="16" t="s">
        <v>123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6" t="s">
        <v>82</v>
      </c>
      <c r="BK230" s="145">
        <f>ROUND(I230*H230,2)</f>
        <v>0</v>
      </c>
      <c r="BL230" s="16" t="s">
        <v>212</v>
      </c>
      <c r="BM230" s="144" t="s">
        <v>314</v>
      </c>
    </row>
    <row r="231" spans="2:65" s="12" customFormat="1" ht="11.25">
      <c r="B231" s="146"/>
      <c r="D231" s="147" t="s">
        <v>132</v>
      </c>
      <c r="E231" s="148" t="s">
        <v>1</v>
      </c>
      <c r="F231" s="149" t="s">
        <v>133</v>
      </c>
      <c r="H231" s="148" t="s">
        <v>1</v>
      </c>
      <c r="I231" s="150"/>
      <c r="L231" s="146"/>
      <c r="M231" s="151"/>
      <c r="T231" s="152"/>
      <c r="AT231" s="148" t="s">
        <v>132</v>
      </c>
      <c r="AU231" s="148" t="s">
        <v>84</v>
      </c>
      <c r="AV231" s="12" t="s">
        <v>82</v>
      </c>
      <c r="AW231" s="12" t="s">
        <v>31</v>
      </c>
      <c r="AX231" s="12" t="s">
        <v>74</v>
      </c>
      <c r="AY231" s="148" t="s">
        <v>123</v>
      </c>
    </row>
    <row r="232" spans="2:65" s="13" customFormat="1" ht="11.25">
      <c r="B232" s="153"/>
      <c r="D232" s="147" t="s">
        <v>132</v>
      </c>
      <c r="E232" s="154" t="s">
        <v>1</v>
      </c>
      <c r="F232" s="155" t="s">
        <v>305</v>
      </c>
      <c r="H232" s="156">
        <v>204.8</v>
      </c>
      <c r="I232" s="157"/>
      <c r="L232" s="153"/>
      <c r="M232" s="158"/>
      <c r="T232" s="159"/>
      <c r="AT232" s="154" t="s">
        <v>132</v>
      </c>
      <c r="AU232" s="154" t="s">
        <v>84</v>
      </c>
      <c r="AV232" s="13" t="s">
        <v>84</v>
      </c>
      <c r="AW232" s="13" t="s">
        <v>31</v>
      </c>
      <c r="AX232" s="13" t="s">
        <v>74</v>
      </c>
      <c r="AY232" s="154" t="s">
        <v>123</v>
      </c>
    </row>
    <row r="233" spans="2:65" s="13" customFormat="1" ht="11.25">
      <c r="B233" s="153"/>
      <c r="D233" s="147" t="s">
        <v>132</v>
      </c>
      <c r="E233" s="154" t="s">
        <v>1</v>
      </c>
      <c r="F233" s="155" t="s">
        <v>310</v>
      </c>
      <c r="H233" s="156">
        <v>27.2</v>
      </c>
      <c r="I233" s="157"/>
      <c r="L233" s="153"/>
      <c r="M233" s="158"/>
      <c r="T233" s="159"/>
      <c r="AT233" s="154" t="s">
        <v>132</v>
      </c>
      <c r="AU233" s="154" t="s">
        <v>84</v>
      </c>
      <c r="AV233" s="13" t="s">
        <v>84</v>
      </c>
      <c r="AW233" s="13" t="s">
        <v>31</v>
      </c>
      <c r="AX233" s="13" t="s">
        <v>74</v>
      </c>
      <c r="AY233" s="154" t="s">
        <v>123</v>
      </c>
    </row>
    <row r="234" spans="2:65" s="14" customFormat="1" ht="11.25">
      <c r="B234" s="160"/>
      <c r="D234" s="147" t="s">
        <v>132</v>
      </c>
      <c r="E234" s="161" t="s">
        <v>1</v>
      </c>
      <c r="F234" s="162" t="s">
        <v>135</v>
      </c>
      <c r="H234" s="163">
        <v>232</v>
      </c>
      <c r="I234" s="164"/>
      <c r="L234" s="160"/>
      <c r="M234" s="165"/>
      <c r="T234" s="166"/>
      <c r="AT234" s="161" t="s">
        <v>132</v>
      </c>
      <c r="AU234" s="161" t="s">
        <v>84</v>
      </c>
      <c r="AV234" s="14" t="s">
        <v>130</v>
      </c>
      <c r="AW234" s="14" t="s">
        <v>31</v>
      </c>
      <c r="AX234" s="14" t="s">
        <v>82</v>
      </c>
      <c r="AY234" s="161" t="s">
        <v>123</v>
      </c>
    </row>
    <row r="235" spans="2:65" s="1" customFormat="1" ht="33" customHeight="1">
      <c r="B235" s="31"/>
      <c r="C235" s="132" t="s">
        <v>315</v>
      </c>
      <c r="D235" s="132" t="s">
        <v>126</v>
      </c>
      <c r="E235" s="133" t="s">
        <v>316</v>
      </c>
      <c r="F235" s="134" t="s">
        <v>317</v>
      </c>
      <c r="G235" s="135" t="s">
        <v>176</v>
      </c>
      <c r="H235" s="136">
        <v>272</v>
      </c>
      <c r="I235" s="137"/>
      <c r="J235" s="138">
        <f>ROUND(I235*H235,2)</f>
        <v>0</v>
      </c>
      <c r="K235" s="139"/>
      <c r="L235" s="31"/>
      <c r="M235" s="140" t="s">
        <v>1</v>
      </c>
      <c r="N235" s="141" t="s">
        <v>39</v>
      </c>
      <c r="P235" s="142">
        <f>O235*H235</f>
        <v>0</v>
      </c>
      <c r="Q235" s="142">
        <v>4.0000000000000002E-4</v>
      </c>
      <c r="R235" s="142">
        <f>Q235*H235</f>
        <v>0.10880000000000001</v>
      </c>
      <c r="S235" s="142">
        <v>0</v>
      </c>
      <c r="T235" s="143">
        <f>S235*H235</f>
        <v>0</v>
      </c>
      <c r="AR235" s="144" t="s">
        <v>212</v>
      </c>
      <c r="AT235" s="144" t="s">
        <v>126</v>
      </c>
      <c r="AU235" s="144" t="s">
        <v>84</v>
      </c>
      <c r="AY235" s="16" t="s">
        <v>123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6" t="s">
        <v>82</v>
      </c>
      <c r="BK235" s="145">
        <f>ROUND(I235*H235,2)</f>
        <v>0</v>
      </c>
      <c r="BL235" s="16" t="s">
        <v>212</v>
      </c>
      <c r="BM235" s="144" t="s">
        <v>318</v>
      </c>
    </row>
    <row r="236" spans="2:65" s="12" customFormat="1" ht="11.25">
      <c r="B236" s="146"/>
      <c r="D236" s="147" t="s">
        <v>132</v>
      </c>
      <c r="E236" s="148" t="s">
        <v>1</v>
      </c>
      <c r="F236" s="149" t="s">
        <v>133</v>
      </c>
      <c r="H236" s="148" t="s">
        <v>1</v>
      </c>
      <c r="I236" s="150"/>
      <c r="L236" s="146"/>
      <c r="M236" s="151"/>
      <c r="T236" s="152"/>
      <c r="AT236" s="148" t="s">
        <v>132</v>
      </c>
      <c r="AU236" s="148" t="s">
        <v>84</v>
      </c>
      <c r="AV236" s="12" t="s">
        <v>82</v>
      </c>
      <c r="AW236" s="12" t="s">
        <v>31</v>
      </c>
      <c r="AX236" s="12" t="s">
        <v>74</v>
      </c>
      <c r="AY236" s="148" t="s">
        <v>123</v>
      </c>
    </row>
    <row r="237" spans="2:65" s="13" customFormat="1" ht="11.25">
      <c r="B237" s="153"/>
      <c r="D237" s="147" t="s">
        <v>132</v>
      </c>
      <c r="E237" s="154" t="s">
        <v>1</v>
      </c>
      <c r="F237" s="155" t="s">
        <v>179</v>
      </c>
      <c r="H237" s="156">
        <v>272</v>
      </c>
      <c r="I237" s="157"/>
      <c r="L237" s="153"/>
      <c r="M237" s="158"/>
      <c r="T237" s="159"/>
      <c r="AT237" s="154" t="s">
        <v>132</v>
      </c>
      <c r="AU237" s="154" t="s">
        <v>84</v>
      </c>
      <c r="AV237" s="13" t="s">
        <v>84</v>
      </c>
      <c r="AW237" s="13" t="s">
        <v>31</v>
      </c>
      <c r="AX237" s="13" t="s">
        <v>74</v>
      </c>
      <c r="AY237" s="154" t="s">
        <v>123</v>
      </c>
    </row>
    <row r="238" spans="2:65" s="14" customFormat="1" ht="11.25">
      <c r="B238" s="160"/>
      <c r="D238" s="147" t="s">
        <v>132</v>
      </c>
      <c r="E238" s="161" t="s">
        <v>1</v>
      </c>
      <c r="F238" s="162" t="s">
        <v>135</v>
      </c>
      <c r="H238" s="163">
        <v>272</v>
      </c>
      <c r="I238" s="164"/>
      <c r="L238" s="160"/>
      <c r="M238" s="165"/>
      <c r="T238" s="166"/>
      <c r="AT238" s="161" t="s">
        <v>132</v>
      </c>
      <c r="AU238" s="161" t="s">
        <v>84</v>
      </c>
      <c r="AV238" s="14" t="s">
        <v>130</v>
      </c>
      <c r="AW238" s="14" t="s">
        <v>31</v>
      </c>
      <c r="AX238" s="14" t="s">
        <v>82</v>
      </c>
      <c r="AY238" s="161" t="s">
        <v>123</v>
      </c>
    </row>
    <row r="239" spans="2:65" s="1" customFormat="1" ht="24.2" customHeight="1">
      <c r="B239" s="31"/>
      <c r="C239" s="167" t="s">
        <v>319</v>
      </c>
      <c r="D239" s="167" t="s">
        <v>146</v>
      </c>
      <c r="E239" s="168" t="s">
        <v>320</v>
      </c>
      <c r="F239" s="169" t="s">
        <v>321</v>
      </c>
      <c r="G239" s="170" t="s">
        <v>176</v>
      </c>
      <c r="H239" s="171">
        <v>299.2</v>
      </c>
      <c r="I239" s="172"/>
      <c r="J239" s="173">
        <f>ROUND(I239*H239,2)</f>
        <v>0</v>
      </c>
      <c r="K239" s="174"/>
      <c r="L239" s="175"/>
      <c r="M239" s="176" t="s">
        <v>1</v>
      </c>
      <c r="N239" s="177" t="s">
        <v>39</v>
      </c>
      <c r="P239" s="142">
        <f>O239*H239</f>
        <v>0</v>
      </c>
      <c r="Q239" s="142">
        <v>2.64E-3</v>
      </c>
      <c r="R239" s="142">
        <f>Q239*H239</f>
        <v>0.78988799999999992</v>
      </c>
      <c r="S239" s="142">
        <v>0</v>
      </c>
      <c r="T239" s="143">
        <f>S239*H239</f>
        <v>0</v>
      </c>
      <c r="AR239" s="144" t="s">
        <v>236</v>
      </c>
      <c r="AT239" s="144" t="s">
        <v>146</v>
      </c>
      <c r="AU239" s="144" t="s">
        <v>84</v>
      </c>
      <c r="AY239" s="16" t="s">
        <v>123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6" t="s">
        <v>82</v>
      </c>
      <c r="BK239" s="145">
        <f>ROUND(I239*H239,2)</f>
        <v>0</v>
      </c>
      <c r="BL239" s="16" t="s">
        <v>212</v>
      </c>
      <c r="BM239" s="144" t="s">
        <v>322</v>
      </c>
    </row>
    <row r="240" spans="2:65" s="13" customFormat="1" ht="11.25">
      <c r="B240" s="153"/>
      <c r="D240" s="147" t="s">
        <v>132</v>
      </c>
      <c r="F240" s="155" t="s">
        <v>323</v>
      </c>
      <c r="H240" s="156">
        <v>299.2</v>
      </c>
      <c r="I240" s="157"/>
      <c r="L240" s="153"/>
      <c r="M240" s="158"/>
      <c r="T240" s="159"/>
      <c r="AT240" s="154" t="s">
        <v>132</v>
      </c>
      <c r="AU240" s="154" t="s">
        <v>84</v>
      </c>
      <c r="AV240" s="13" t="s">
        <v>84</v>
      </c>
      <c r="AW240" s="13" t="s">
        <v>4</v>
      </c>
      <c r="AX240" s="13" t="s">
        <v>82</v>
      </c>
      <c r="AY240" s="154" t="s">
        <v>123</v>
      </c>
    </row>
    <row r="241" spans="2:65" s="1" customFormat="1" ht="24.2" customHeight="1">
      <c r="B241" s="31"/>
      <c r="C241" s="132" t="s">
        <v>324</v>
      </c>
      <c r="D241" s="132" t="s">
        <v>126</v>
      </c>
      <c r="E241" s="133" t="s">
        <v>325</v>
      </c>
      <c r="F241" s="134" t="s">
        <v>326</v>
      </c>
      <c r="G241" s="135" t="s">
        <v>154</v>
      </c>
      <c r="H241" s="136">
        <v>204.8</v>
      </c>
      <c r="I241" s="137"/>
      <c r="J241" s="138">
        <f>ROUND(I241*H241,2)</f>
        <v>0</v>
      </c>
      <c r="K241" s="139"/>
      <c r="L241" s="31"/>
      <c r="M241" s="140" t="s">
        <v>1</v>
      </c>
      <c r="N241" s="141" t="s">
        <v>39</v>
      </c>
      <c r="P241" s="142">
        <f>O241*H241</f>
        <v>0</v>
      </c>
      <c r="Q241" s="142">
        <v>3.3500000000000001E-3</v>
      </c>
      <c r="R241" s="142">
        <f>Q241*H241</f>
        <v>0.68608000000000002</v>
      </c>
      <c r="S241" s="142">
        <v>0</v>
      </c>
      <c r="T241" s="143">
        <f>S241*H241</f>
        <v>0</v>
      </c>
      <c r="AR241" s="144" t="s">
        <v>212</v>
      </c>
      <c r="AT241" s="144" t="s">
        <v>126</v>
      </c>
      <c r="AU241" s="144" t="s">
        <v>84</v>
      </c>
      <c r="AY241" s="16" t="s">
        <v>123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6" t="s">
        <v>82</v>
      </c>
      <c r="BK241" s="145">
        <f>ROUND(I241*H241,2)</f>
        <v>0</v>
      </c>
      <c r="BL241" s="16" t="s">
        <v>212</v>
      </c>
      <c r="BM241" s="144" t="s">
        <v>327</v>
      </c>
    </row>
    <row r="242" spans="2:65" s="12" customFormat="1" ht="11.25">
      <c r="B242" s="146"/>
      <c r="D242" s="147" t="s">
        <v>132</v>
      </c>
      <c r="E242" s="148" t="s">
        <v>1</v>
      </c>
      <c r="F242" s="149" t="s">
        <v>133</v>
      </c>
      <c r="H242" s="148" t="s">
        <v>1</v>
      </c>
      <c r="I242" s="150"/>
      <c r="L242" s="146"/>
      <c r="M242" s="151"/>
      <c r="T242" s="152"/>
      <c r="AT242" s="148" t="s">
        <v>132</v>
      </c>
      <c r="AU242" s="148" t="s">
        <v>84</v>
      </c>
      <c r="AV242" s="12" t="s">
        <v>82</v>
      </c>
      <c r="AW242" s="12" t="s">
        <v>31</v>
      </c>
      <c r="AX242" s="12" t="s">
        <v>74</v>
      </c>
      <c r="AY242" s="148" t="s">
        <v>123</v>
      </c>
    </row>
    <row r="243" spans="2:65" s="13" customFormat="1" ht="11.25">
      <c r="B243" s="153"/>
      <c r="D243" s="147" t="s">
        <v>132</v>
      </c>
      <c r="E243" s="154" t="s">
        <v>1</v>
      </c>
      <c r="F243" s="155" t="s">
        <v>305</v>
      </c>
      <c r="H243" s="156">
        <v>204.8</v>
      </c>
      <c r="I243" s="157"/>
      <c r="L243" s="153"/>
      <c r="M243" s="158"/>
      <c r="T243" s="159"/>
      <c r="AT243" s="154" t="s">
        <v>132</v>
      </c>
      <c r="AU243" s="154" t="s">
        <v>84</v>
      </c>
      <c r="AV243" s="13" t="s">
        <v>84</v>
      </c>
      <c r="AW243" s="13" t="s">
        <v>31</v>
      </c>
      <c r="AX243" s="13" t="s">
        <v>74</v>
      </c>
      <c r="AY243" s="154" t="s">
        <v>123</v>
      </c>
    </row>
    <row r="244" spans="2:65" s="14" customFormat="1" ht="11.25">
      <c r="B244" s="160"/>
      <c r="D244" s="147" t="s">
        <v>132</v>
      </c>
      <c r="E244" s="161" t="s">
        <v>1</v>
      </c>
      <c r="F244" s="162" t="s">
        <v>135</v>
      </c>
      <c r="H244" s="163">
        <v>204.8</v>
      </c>
      <c r="I244" s="164"/>
      <c r="L244" s="160"/>
      <c r="M244" s="165"/>
      <c r="T244" s="166"/>
      <c r="AT244" s="161" t="s">
        <v>132</v>
      </c>
      <c r="AU244" s="161" t="s">
        <v>84</v>
      </c>
      <c r="AV244" s="14" t="s">
        <v>130</v>
      </c>
      <c r="AW244" s="14" t="s">
        <v>31</v>
      </c>
      <c r="AX244" s="14" t="s">
        <v>82</v>
      </c>
      <c r="AY244" s="161" t="s">
        <v>123</v>
      </c>
    </row>
    <row r="245" spans="2:65" s="1" customFormat="1" ht="24.2" customHeight="1">
      <c r="B245" s="31"/>
      <c r="C245" s="167" t="s">
        <v>328</v>
      </c>
      <c r="D245" s="167" t="s">
        <v>146</v>
      </c>
      <c r="E245" s="168" t="s">
        <v>329</v>
      </c>
      <c r="F245" s="169" t="s">
        <v>330</v>
      </c>
      <c r="G245" s="170" t="s">
        <v>154</v>
      </c>
      <c r="H245" s="171">
        <v>225.28</v>
      </c>
      <c r="I245" s="172"/>
      <c r="J245" s="173">
        <f>ROUND(I245*H245,2)</f>
        <v>0</v>
      </c>
      <c r="K245" s="174"/>
      <c r="L245" s="175"/>
      <c r="M245" s="176" t="s">
        <v>1</v>
      </c>
      <c r="N245" s="177" t="s">
        <v>39</v>
      </c>
      <c r="P245" s="142">
        <f>O245*H245</f>
        <v>0</v>
      </c>
      <c r="Q245" s="142">
        <v>2.1999999999999999E-2</v>
      </c>
      <c r="R245" s="142">
        <f>Q245*H245</f>
        <v>4.9561599999999997</v>
      </c>
      <c r="S245" s="142">
        <v>0</v>
      </c>
      <c r="T245" s="143">
        <f>S245*H245</f>
        <v>0</v>
      </c>
      <c r="AR245" s="144" t="s">
        <v>236</v>
      </c>
      <c r="AT245" s="144" t="s">
        <v>146</v>
      </c>
      <c r="AU245" s="144" t="s">
        <v>84</v>
      </c>
      <c r="AY245" s="16" t="s">
        <v>123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6" t="s">
        <v>82</v>
      </c>
      <c r="BK245" s="145">
        <f>ROUND(I245*H245,2)</f>
        <v>0</v>
      </c>
      <c r="BL245" s="16" t="s">
        <v>212</v>
      </c>
      <c r="BM245" s="144" t="s">
        <v>331</v>
      </c>
    </row>
    <row r="246" spans="2:65" s="13" customFormat="1" ht="11.25">
      <c r="B246" s="153"/>
      <c r="D246" s="147" t="s">
        <v>132</v>
      </c>
      <c r="F246" s="155" t="s">
        <v>332</v>
      </c>
      <c r="H246" s="156">
        <v>225.28</v>
      </c>
      <c r="I246" s="157"/>
      <c r="L246" s="153"/>
      <c r="M246" s="158"/>
      <c r="T246" s="159"/>
      <c r="AT246" s="154" t="s">
        <v>132</v>
      </c>
      <c r="AU246" s="154" t="s">
        <v>84</v>
      </c>
      <c r="AV246" s="13" t="s">
        <v>84</v>
      </c>
      <c r="AW246" s="13" t="s">
        <v>4</v>
      </c>
      <c r="AX246" s="13" t="s">
        <v>82</v>
      </c>
      <c r="AY246" s="154" t="s">
        <v>123</v>
      </c>
    </row>
    <row r="247" spans="2:65" s="1" customFormat="1" ht="24.2" customHeight="1">
      <c r="B247" s="31"/>
      <c r="C247" s="132" t="s">
        <v>333</v>
      </c>
      <c r="D247" s="132" t="s">
        <v>126</v>
      </c>
      <c r="E247" s="133" t="s">
        <v>334</v>
      </c>
      <c r="F247" s="134" t="s">
        <v>335</v>
      </c>
      <c r="G247" s="135" t="s">
        <v>241</v>
      </c>
      <c r="H247" s="178"/>
      <c r="I247" s="137"/>
      <c r="J247" s="138">
        <f>ROUND(I247*H247,2)</f>
        <v>0</v>
      </c>
      <c r="K247" s="139"/>
      <c r="L247" s="31"/>
      <c r="M247" s="140" t="s">
        <v>1</v>
      </c>
      <c r="N247" s="141" t="s">
        <v>39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212</v>
      </c>
      <c r="AT247" s="144" t="s">
        <v>126</v>
      </c>
      <c r="AU247" s="144" t="s">
        <v>84</v>
      </c>
      <c r="AY247" s="16" t="s">
        <v>123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6" t="s">
        <v>82</v>
      </c>
      <c r="BK247" s="145">
        <f>ROUND(I247*H247,2)</f>
        <v>0</v>
      </c>
      <c r="BL247" s="16" t="s">
        <v>212</v>
      </c>
      <c r="BM247" s="144" t="s">
        <v>336</v>
      </c>
    </row>
    <row r="248" spans="2:65" s="1" customFormat="1" ht="24.2" customHeight="1">
      <c r="B248" s="31"/>
      <c r="C248" s="132" t="s">
        <v>337</v>
      </c>
      <c r="D248" s="132" t="s">
        <v>126</v>
      </c>
      <c r="E248" s="133" t="s">
        <v>338</v>
      </c>
      <c r="F248" s="134" t="s">
        <v>339</v>
      </c>
      <c r="G248" s="135" t="s">
        <v>241</v>
      </c>
      <c r="H248" s="178"/>
      <c r="I248" s="137"/>
      <c r="J248" s="138">
        <f>ROUND(I248*H248,2)</f>
        <v>0</v>
      </c>
      <c r="K248" s="139"/>
      <c r="L248" s="31"/>
      <c r="M248" s="140" t="s">
        <v>1</v>
      </c>
      <c r="N248" s="141" t="s">
        <v>39</v>
      </c>
      <c r="P248" s="142">
        <f>O248*H248</f>
        <v>0</v>
      </c>
      <c r="Q248" s="142">
        <v>0</v>
      </c>
      <c r="R248" s="142">
        <f>Q248*H248</f>
        <v>0</v>
      </c>
      <c r="S248" s="142">
        <v>0</v>
      </c>
      <c r="T248" s="143">
        <f>S248*H248</f>
        <v>0</v>
      </c>
      <c r="AR248" s="144" t="s">
        <v>212</v>
      </c>
      <c r="AT248" s="144" t="s">
        <v>126</v>
      </c>
      <c r="AU248" s="144" t="s">
        <v>84</v>
      </c>
      <c r="AY248" s="16" t="s">
        <v>123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6" t="s">
        <v>82</v>
      </c>
      <c r="BK248" s="145">
        <f>ROUND(I248*H248,2)</f>
        <v>0</v>
      </c>
      <c r="BL248" s="16" t="s">
        <v>212</v>
      </c>
      <c r="BM248" s="144" t="s">
        <v>340</v>
      </c>
    </row>
    <row r="249" spans="2:65" s="11" customFormat="1" ht="22.9" customHeight="1">
      <c r="B249" s="120"/>
      <c r="D249" s="121" t="s">
        <v>73</v>
      </c>
      <c r="E249" s="130" t="s">
        <v>341</v>
      </c>
      <c r="F249" s="130" t="s">
        <v>342</v>
      </c>
      <c r="I249" s="123"/>
      <c r="J249" s="131">
        <f>BK249</f>
        <v>0</v>
      </c>
      <c r="L249" s="120"/>
      <c r="M249" s="125"/>
      <c r="P249" s="126">
        <f>SUM(P250:P267)</f>
        <v>0</v>
      </c>
      <c r="R249" s="126">
        <f>SUM(R250:R267)</f>
        <v>7.6377600000000004E-3</v>
      </c>
      <c r="T249" s="127">
        <f>SUM(T250:T267)</f>
        <v>0.59360000000000002</v>
      </c>
      <c r="AR249" s="121" t="s">
        <v>84</v>
      </c>
      <c r="AT249" s="128" t="s">
        <v>73</v>
      </c>
      <c r="AU249" s="128" t="s">
        <v>82</v>
      </c>
      <c r="AY249" s="121" t="s">
        <v>123</v>
      </c>
      <c r="BK249" s="129">
        <f>SUM(BK250:BK267)</f>
        <v>0</v>
      </c>
    </row>
    <row r="250" spans="2:65" s="1" customFormat="1" ht="24.2" customHeight="1">
      <c r="B250" s="31"/>
      <c r="C250" s="132" t="s">
        <v>343</v>
      </c>
      <c r="D250" s="132" t="s">
        <v>126</v>
      </c>
      <c r="E250" s="133" t="s">
        <v>344</v>
      </c>
      <c r="F250" s="134" t="s">
        <v>345</v>
      </c>
      <c r="G250" s="135" t="s">
        <v>154</v>
      </c>
      <c r="H250" s="136">
        <v>204.8</v>
      </c>
      <c r="I250" s="137"/>
      <c r="J250" s="138">
        <f>ROUND(I250*H250,2)</f>
        <v>0</v>
      </c>
      <c r="K250" s="139"/>
      <c r="L250" s="31"/>
      <c r="M250" s="140" t="s">
        <v>1</v>
      </c>
      <c r="N250" s="141" t="s">
        <v>39</v>
      </c>
      <c r="P250" s="142">
        <f>O250*H250</f>
        <v>0</v>
      </c>
      <c r="Q250" s="142">
        <v>0</v>
      </c>
      <c r="R250" s="142">
        <f>Q250*H250</f>
        <v>0</v>
      </c>
      <c r="S250" s="142">
        <v>2.5000000000000001E-3</v>
      </c>
      <c r="T250" s="143">
        <f>S250*H250</f>
        <v>0.51200000000000001</v>
      </c>
      <c r="AR250" s="144" t="s">
        <v>212</v>
      </c>
      <c r="AT250" s="144" t="s">
        <v>126</v>
      </c>
      <c r="AU250" s="144" t="s">
        <v>84</v>
      </c>
      <c r="AY250" s="16" t="s">
        <v>123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6" t="s">
        <v>82</v>
      </c>
      <c r="BK250" s="145">
        <f>ROUND(I250*H250,2)</f>
        <v>0</v>
      </c>
      <c r="BL250" s="16" t="s">
        <v>212</v>
      </c>
      <c r="BM250" s="144" t="s">
        <v>346</v>
      </c>
    </row>
    <row r="251" spans="2:65" s="12" customFormat="1" ht="11.25">
      <c r="B251" s="146"/>
      <c r="D251" s="147" t="s">
        <v>132</v>
      </c>
      <c r="E251" s="148" t="s">
        <v>1</v>
      </c>
      <c r="F251" s="149" t="s">
        <v>133</v>
      </c>
      <c r="H251" s="148" t="s">
        <v>1</v>
      </c>
      <c r="I251" s="150"/>
      <c r="L251" s="146"/>
      <c r="M251" s="151"/>
      <c r="T251" s="152"/>
      <c r="AT251" s="148" t="s">
        <v>132</v>
      </c>
      <c r="AU251" s="148" t="s">
        <v>84</v>
      </c>
      <c r="AV251" s="12" t="s">
        <v>82</v>
      </c>
      <c r="AW251" s="12" t="s">
        <v>31</v>
      </c>
      <c r="AX251" s="12" t="s">
        <v>74</v>
      </c>
      <c r="AY251" s="148" t="s">
        <v>123</v>
      </c>
    </row>
    <row r="252" spans="2:65" s="13" customFormat="1" ht="11.25">
      <c r="B252" s="153"/>
      <c r="D252" s="147" t="s">
        <v>132</v>
      </c>
      <c r="E252" s="154" t="s">
        <v>1</v>
      </c>
      <c r="F252" s="155" t="s">
        <v>305</v>
      </c>
      <c r="H252" s="156">
        <v>204.8</v>
      </c>
      <c r="I252" s="157"/>
      <c r="L252" s="153"/>
      <c r="M252" s="158"/>
      <c r="T252" s="159"/>
      <c r="AT252" s="154" t="s">
        <v>132</v>
      </c>
      <c r="AU252" s="154" t="s">
        <v>84</v>
      </c>
      <c r="AV252" s="13" t="s">
        <v>84</v>
      </c>
      <c r="AW252" s="13" t="s">
        <v>31</v>
      </c>
      <c r="AX252" s="13" t="s">
        <v>74</v>
      </c>
      <c r="AY252" s="154" t="s">
        <v>123</v>
      </c>
    </row>
    <row r="253" spans="2:65" s="14" customFormat="1" ht="11.25">
      <c r="B253" s="160"/>
      <c r="D253" s="147" t="s">
        <v>132</v>
      </c>
      <c r="E253" s="161" t="s">
        <v>1</v>
      </c>
      <c r="F253" s="162" t="s">
        <v>135</v>
      </c>
      <c r="H253" s="163">
        <v>204.8</v>
      </c>
      <c r="I253" s="164"/>
      <c r="L253" s="160"/>
      <c r="M253" s="165"/>
      <c r="T253" s="166"/>
      <c r="AT253" s="161" t="s">
        <v>132</v>
      </c>
      <c r="AU253" s="161" t="s">
        <v>84</v>
      </c>
      <c r="AV253" s="14" t="s">
        <v>130</v>
      </c>
      <c r="AW253" s="14" t="s">
        <v>31</v>
      </c>
      <c r="AX253" s="14" t="s">
        <v>82</v>
      </c>
      <c r="AY253" s="161" t="s">
        <v>123</v>
      </c>
    </row>
    <row r="254" spans="2:65" s="1" customFormat="1" ht="21.75" customHeight="1">
      <c r="B254" s="31"/>
      <c r="C254" s="132" t="s">
        <v>347</v>
      </c>
      <c r="D254" s="132" t="s">
        <v>126</v>
      </c>
      <c r="E254" s="133" t="s">
        <v>348</v>
      </c>
      <c r="F254" s="134" t="s">
        <v>349</v>
      </c>
      <c r="G254" s="135" t="s">
        <v>176</v>
      </c>
      <c r="H254" s="136">
        <v>272</v>
      </c>
      <c r="I254" s="137"/>
      <c r="J254" s="138">
        <f>ROUND(I254*H254,2)</f>
        <v>0</v>
      </c>
      <c r="K254" s="139"/>
      <c r="L254" s="31"/>
      <c r="M254" s="140" t="s">
        <v>1</v>
      </c>
      <c r="N254" s="141" t="s">
        <v>39</v>
      </c>
      <c r="P254" s="142">
        <f>O254*H254</f>
        <v>0</v>
      </c>
      <c r="Q254" s="142">
        <v>0</v>
      </c>
      <c r="R254" s="142">
        <f>Q254*H254</f>
        <v>0</v>
      </c>
      <c r="S254" s="142">
        <v>2.9999999999999997E-4</v>
      </c>
      <c r="T254" s="143">
        <f>S254*H254</f>
        <v>8.1599999999999992E-2</v>
      </c>
      <c r="AR254" s="144" t="s">
        <v>212</v>
      </c>
      <c r="AT254" s="144" t="s">
        <v>126</v>
      </c>
      <c r="AU254" s="144" t="s">
        <v>84</v>
      </c>
      <c r="AY254" s="16" t="s">
        <v>123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6" t="s">
        <v>82</v>
      </c>
      <c r="BK254" s="145">
        <f>ROUND(I254*H254,2)</f>
        <v>0</v>
      </c>
      <c r="BL254" s="16" t="s">
        <v>212</v>
      </c>
      <c r="BM254" s="144" t="s">
        <v>350</v>
      </c>
    </row>
    <row r="255" spans="2:65" s="12" customFormat="1" ht="11.25">
      <c r="B255" s="146"/>
      <c r="D255" s="147" t="s">
        <v>132</v>
      </c>
      <c r="E255" s="148" t="s">
        <v>1</v>
      </c>
      <c r="F255" s="149" t="s">
        <v>133</v>
      </c>
      <c r="H255" s="148" t="s">
        <v>1</v>
      </c>
      <c r="I255" s="150"/>
      <c r="L255" s="146"/>
      <c r="M255" s="151"/>
      <c r="T255" s="152"/>
      <c r="AT255" s="148" t="s">
        <v>132</v>
      </c>
      <c r="AU255" s="148" t="s">
        <v>84</v>
      </c>
      <c r="AV255" s="12" t="s">
        <v>82</v>
      </c>
      <c r="AW255" s="12" t="s">
        <v>31</v>
      </c>
      <c r="AX255" s="12" t="s">
        <v>74</v>
      </c>
      <c r="AY255" s="148" t="s">
        <v>123</v>
      </c>
    </row>
    <row r="256" spans="2:65" s="13" customFormat="1" ht="11.25">
      <c r="B256" s="153"/>
      <c r="D256" s="147" t="s">
        <v>132</v>
      </c>
      <c r="E256" s="154" t="s">
        <v>1</v>
      </c>
      <c r="F256" s="155" t="s">
        <v>179</v>
      </c>
      <c r="H256" s="156">
        <v>272</v>
      </c>
      <c r="I256" s="157"/>
      <c r="L256" s="153"/>
      <c r="M256" s="158"/>
      <c r="T256" s="159"/>
      <c r="AT256" s="154" t="s">
        <v>132</v>
      </c>
      <c r="AU256" s="154" t="s">
        <v>84</v>
      </c>
      <c r="AV256" s="13" t="s">
        <v>84</v>
      </c>
      <c r="AW256" s="13" t="s">
        <v>31</v>
      </c>
      <c r="AX256" s="13" t="s">
        <v>74</v>
      </c>
      <c r="AY256" s="154" t="s">
        <v>123</v>
      </c>
    </row>
    <row r="257" spans="2:65" s="14" customFormat="1" ht="11.25">
      <c r="B257" s="160"/>
      <c r="D257" s="147" t="s">
        <v>132</v>
      </c>
      <c r="E257" s="161" t="s">
        <v>1</v>
      </c>
      <c r="F257" s="162" t="s">
        <v>135</v>
      </c>
      <c r="H257" s="163">
        <v>272</v>
      </c>
      <c r="I257" s="164"/>
      <c r="L257" s="160"/>
      <c r="M257" s="165"/>
      <c r="T257" s="166"/>
      <c r="AT257" s="161" t="s">
        <v>132</v>
      </c>
      <c r="AU257" s="161" t="s">
        <v>84</v>
      </c>
      <c r="AV257" s="14" t="s">
        <v>130</v>
      </c>
      <c r="AW257" s="14" t="s">
        <v>31</v>
      </c>
      <c r="AX257" s="14" t="s">
        <v>82</v>
      </c>
      <c r="AY257" s="161" t="s">
        <v>123</v>
      </c>
    </row>
    <row r="258" spans="2:65" s="1" customFormat="1" ht="16.5" customHeight="1">
      <c r="B258" s="31"/>
      <c r="C258" s="132" t="s">
        <v>351</v>
      </c>
      <c r="D258" s="132" t="s">
        <v>126</v>
      </c>
      <c r="E258" s="133" t="s">
        <v>352</v>
      </c>
      <c r="F258" s="134" t="s">
        <v>353</v>
      </c>
      <c r="G258" s="135" t="s">
        <v>176</v>
      </c>
      <c r="H258" s="136">
        <v>57.6</v>
      </c>
      <c r="I258" s="137"/>
      <c r="J258" s="138">
        <f>ROUND(I258*H258,2)</f>
        <v>0</v>
      </c>
      <c r="K258" s="139"/>
      <c r="L258" s="31"/>
      <c r="M258" s="140" t="s">
        <v>1</v>
      </c>
      <c r="N258" s="141" t="s">
        <v>39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212</v>
      </c>
      <c r="AT258" s="144" t="s">
        <v>126</v>
      </c>
      <c r="AU258" s="144" t="s">
        <v>84</v>
      </c>
      <c r="AY258" s="16" t="s">
        <v>123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6" t="s">
        <v>82</v>
      </c>
      <c r="BK258" s="145">
        <f>ROUND(I258*H258,2)</f>
        <v>0</v>
      </c>
      <c r="BL258" s="16" t="s">
        <v>212</v>
      </c>
      <c r="BM258" s="144" t="s">
        <v>354</v>
      </c>
    </row>
    <row r="259" spans="2:65" s="12" customFormat="1" ht="11.25">
      <c r="B259" s="146"/>
      <c r="D259" s="147" t="s">
        <v>132</v>
      </c>
      <c r="E259" s="148" t="s">
        <v>1</v>
      </c>
      <c r="F259" s="149" t="s">
        <v>133</v>
      </c>
      <c r="H259" s="148" t="s">
        <v>1</v>
      </c>
      <c r="I259" s="150"/>
      <c r="L259" s="146"/>
      <c r="M259" s="151"/>
      <c r="T259" s="152"/>
      <c r="AT259" s="148" t="s">
        <v>132</v>
      </c>
      <c r="AU259" s="148" t="s">
        <v>84</v>
      </c>
      <c r="AV259" s="12" t="s">
        <v>82</v>
      </c>
      <c r="AW259" s="12" t="s">
        <v>31</v>
      </c>
      <c r="AX259" s="12" t="s">
        <v>74</v>
      </c>
      <c r="AY259" s="148" t="s">
        <v>123</v>
      </c>
    </row>
    <row r="260" spans="2:65" s="13" customFormat="1" ht="22.5">
      <c r="B260" s="153"/>
      <c r="D260" s="147" t="s">
        <v>132</v>
      </c>
      <c r="E260" s="154" t="s">
        <v>1</v>
      </c>
      <c r="F260" s="155" t="s">
        <v>355</v>
      </c>
      <c r="H260" s="156">
        <v>57.6</v>
      </c>
      <c r="I260" s="157"/>
      <c r="L260" s="153"/>
      <c r="M260" s="158"/>
      <c r="T260" s="159"/>
      <c r="AT260" s="154" t="s">
        <v>132</v>
      </c>
      <c r="AU260" s="154" t="s">
        <v>84</v>
      </c>
      <c r="AV260" s="13" t="s">
        <v>84</v>
      </c>
      <c r="AW260" s="13" t="s">
        <v>31</v>
      </c>
      <c r="AX260" s="13" t="s">
        <v>74</v>
      </c>
      <c r="AY260" s="154" t="s">
        <v>123</v>
      </c>
    </row>
    <row r="261" spans="2:65" s="14" customFormat="1" ht="11.25">
      <c r="B261" s="160"/>
      <c r="D261" s="147" t="s">
        <v>132</v>
      </c>
      <c r="E261" s="161" t="s">
        <v>1</v>
      </c>
      <c r="F261" s="162" t="s">
        <v>135</v>
      </c>
      <c r="H261" s="163">
        <v>57.6</v>
      </c>
      <c r="I261" s="164"/>
      <c r="L261" s="160"/>
      <c r="M261" s="165"/>
      <c r="T261" s="166"/>
      <c r="AT261" s="161" t="s">
        <v>132</v>
      </c>
      <c r="AU261" s="161" t="s">
        <v>84</v>
      </c>
      <c r="AV261" s="14" t="s">
        <v>130</v>
      </c>
      <c r="AW261" s="14" t="s">
        <v>31</v>
      </c>
      <c r="AX261" s="14" t="s">
        <v>82</v>
      </c>
      <c r="AY261" s="161" t="s">
        <v>123</v>
      </c>
    </row>
    <row r="262" spans="2:65" s="1" customFormat="1" ht="16.5" customHeight="1">
      <c r="B262" s="31"/>
      <c r="C262" s="167" t="s">
        <v>356</v>
      </c>
      <c r="D262" s="167" t="s">
        <v>146</v>
      </c>
      <c r="E262" s="168" t="s">
        <v>357</v>
      </c>
      <c r="F262" s="169" t="s">
        <v>358</v>
      </c>
      <c r="G262" s="170" t="s">
        <v>176</v>
      </c>
      <c r="H262" s="171">
        <v>58.752000000000002</v>
      </c>
      <c r="I262" s="172"/>
      <c r="J262" s="173">
        <f>ROUND(I262*H262,2)</f>
        <v>0</v>
      </c>
      <c r="K262" s="174"/>
      <c r="L262" s="175"/>
      <c r="M262" s="176" t="s">
        <v>1</v>
      </c>
      <c r="N262" s="177" t="s">
        <v>39</v>
      </c>
      <c r="P262" s="142">
        <f>O262*H262</f>
        <v>0</v>
      </c>
      <c r="Q262" s="142">
        <v>1.2E-4</v>
      </c>
      <c r="R262" s="142">
        <f>Q262*H262</f>
        <v>7.0502400000000002E-3</v>
      </c>
      <c r="S262" s="142">
        <v>0</v>
      </c>
      <c r="T262" s="143">
        <f>S262*H262</f>
        <v>0</v>
      </c>
      <c r="AR262" s="144" t="s">
        <v>236</v>
      </c>
      <c r="AT262" s="144" t="s">
        <v>146</v>
      </c>
      <c r="AU262" s="144" t="s">
        <v>84</v>
      </c>
      <c r="AY262" s="16" t="s">
        <v>123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6" t="s">
        <v>82</v>
      </c>
      <c r="BK262" s="145">
        <f>ROUND(I262*H262,2)</f>
        <v>0</v>
      </c>
      <c r="BL262" s="16" t="s">
        <v>212</v>
      </c>
      <c r="BM262" s="144" t="s">
        <v>359</v>
      </c>
    </row>
    <row r="263" spans="2:65" s="13" customFormat="1" ht="11.25">
      <c r="B263" s="153"/>
      <c r="D263" s="147" t="s">
        <v>132</v>
      </c>
      <c r="F263" s="155" t="s">
        <v>360</v>
      </c>
      <c r="H263" s="156">
        <v>58.752000000000002</v>
      </c>
      <c r="I263" s="157"/>
      <c r="L263" s="153"/>
      <c r="M263" s="158"/>
      <c r="T263" s="159"/>
      <c r="AT263" s="154" t="s">
        <v>132</v>
      </c>
      <c r="AU263" s="154" t="s">
        <v>84</v>
      </c>
      <c r="AV263" s="13" t="s">
        <v>84</v>
      </c>
      <c r="AW263" s="13" t="s">
        <v>4</v>
      </c>
      <c r="AX263" s="13" t="s">
        <v>82</v>
      </c>
      <c r="AY263" s="154" t="s">
        <v>123</v>
      </c>
    </row>
    <row r="264" spans="2:65" s="1" customFormat="1" ht="16.5" customHeight="1">
      <c r="B264" s="31"/>
      <c r="C264" s="167" t="s">
        <v>361</v>
      </c>
      <c r="D264" s="167" t="s">
        <v>146</v>
      </c>
      <c r="E264" s="168" t="s">
        <v>362</v>
      </c>
      <c r="F264" s="169" t="s">
        <v>363</v>
      </c>
      <c r="G264" s="170" t="s">
        <v>176</v>
      </c>
      <c r="H264" s="171">
        <v>58.752000000000002</v>
      </c>
      <c r="I264" s="172"/>
      <c r="J264" s="173">
        <f>ROUND(I264*H264,2)</f>
        <v>0</v>
      </c>
      <c r="K264" s="174"/>
      <c r="L264" s="175"/>
      <c r="M264" s="176" t="s">
        <v>1</v>
      </c>
      <c r="N264" s="177" t="s">
        <v>39</v>
      </c>
      <c r="P264" s="142">
        <f>O264*H264</f>
        <v>0</v>
      </c>
      <c r="Q264" s="142">
        <v>1.0000000000000001E-5</v>
      </c>
      <c r="R264" s="142">
        <f>Q264*H264</f>
        <v>5.8752000000000012E-4</v>
      </c>
      <c r="S264" s="142">
        <v>0</v>
      </c>
      <c r="T264" s="143">
        <f>S264*H264</f>
        <v>0</v>
      </c>
      <c r="AR264" s="144" t="s">
        <v>236</v>
      </c>
      <c r="AT264" s="144" t="s">
        <v>146</v>
      </c>
      <c r="AU264" s="144" t="s">
        <v>84</v>
      </c>
      <c r="AY264" s="16" t="s">
        <v>123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6" t="s">
        <v>82</v>
      </c>
      <c r="BK264" s="145">
        <f>ROUND(I264*H264,2)</f>
        <v>0</v>
      </c>
      <c r="BL264" s="16" t="s">
        <v>212</v>
      </c>
      <c r="BM264" s="144" t="s">
        <v>364</v>
      </c>
    </row>
    <row r="265" spans="2:65" s="13" customFormat="1" ht="11.25">
      <c r="B265" s="153"/>
      <c r="D265" s="147" t="s">
        <v>132</v>
      </c>
      <c r="F265" s="155" t="s">
        <v>360</v>
      </c>
      <c r="H265" s="156">
        <v>58.752000000000002</v>
      </c>
      <c r="I265" s="157"/>
      <c r="L265" s="153"/>
      <c r="M265" s="158"/>
      <c r="T265" s="159"/>
      <c r="AT265" s="154" t="s">
        <v>132</v>
      </c>
      <c r="AU265" s="154" t="s">
        <v>84</v>
      </c>
      <c r="AV265" s="13" t="s">
        <v>84</v>
      </c>
      <c r="AW265" s="13" t="s">
        <v>4</v>
      </c>
      <c r="AX265" s="13" t="s">
        <v>82</v>
      </c>
      <c r="AY265" s="154" t="s">
        <v>123</v>
      </c>
    </row>
    <row r="266" spans="2:65" s="1" customFormat="1" ht="24.2" customHeight="1">
      <c r="B266" s="31"/>
      <c r="C266" s="132" t="s">
        <v>365</v>
      </c>
      <c r="D266" s="132" t="s">
        <v>126</v>
      </c>
      <c r="E266" s="133" t="s">
        <v>366</v>
      </c>
      <c r="F266" s="134" t="s">
        <v>367</v>
      </c>
      <c r="G266" s="135" t="s">
        <v>241</v>
      </c>
      <c r="H266" s="178"/>
      <c r="I266" s="137"/>
      <c r="J266" s="138">
        <f>ROUND(I266*H266,2)</f>
        <v>0</v>
      </c>
      <c r="K266" s="139"/>
      <c r="L266" s="31"/>
      <c r="M266" s="140" t="s">
        <v>1</v>
      </c>
      <c r="N266" s="141" t="s">
        <v>39</v>
      </c>
      <c r="P266" s="142">
        <f>O266*H266</f>
        <v>0</v>
      </c>
      <c r="Q266" s="142">
        <v>0</v>
      </c>
      <c r="R266" s="142">
        <f>Q266*H266</f>
        <v>0</v>
      </c>
      <c r="S266" s="142">
        <v>0</v>
      </c>
      <c r="T266" s="143">
        <f>S266*H266</f>
        <v>0</v>
      </c>
      <c r="AR266" s="144" t="s">
        <v>212</v>
      </c>
      <c r="AT266" s="144" t="s">
        <v>126</v>
      </c>
      <c r="AU266" s="144" t="s">
        <v>84</v>
      </c>
      <c r="AY266" s="16" t="s">
        <v>123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6" t="s">
        <v>82</v>
      </c>
      <c r="BK266" s="145">
        <f>ROUND(I266*H266,2)</f>
        <v>0</v>
      </c>
      <c r="BL266" s="16" t="s">
        <v>212</v>
      </c>
      <c r="BM266" s="144" t="s">
        <v>368</v>
      </c>
    </row>
    <row r="267" spans="2:65" s="1" customFormat="1" ht="24.2" customHeight="1">
      <c r="B267" s="31"/>
      <c r="C267" s="132" t="s">
        <v>369</v>
      </c>
      <c r="D267" s="132" t="s">
        <v>126</v>
      </c>
      <c r="E267" s="133" t="s">
        <v>370</v>
      </c>
      <c r="F267" s="134" t="s">
        <v>371</v>
      </c>
      <c r="G267" s="135" t="s">
        <v>241</v>
      </c>
      <c r="H267" s="178"/>
      <c r="I267" s="137"/>
      <c r="J267" s="138">
        <f>ROUND(I267*H267,2)</f>
        <v>0</v>
      </c>
      <c r="K267" s="139"/>
      <c r="L267" s="31"/>
      <c r="M267" s="140" t="s">
        <v>1</v>
      </c>
      <c r="N267" s="141" t="s">
        <v>39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212</v>
      </c>
      <c r="AT267" s="144" t="s">
        <v>126</v>
      </c>
      <c r="AU267" s="144" t="s">
        <v>84</v>
      </c>
      <c r="AY267" s="16" t="s">
        <v>123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6" t="s">
        <v>82</v>
      </c>
      <c r="BK267" s="145">
        <f>ROUND(I267*H267,2)</f>
        <v>0</v>
      </c>
      <c r="BL267" s="16" t="s">
        <v>212</v>
      </c>
      <c r="BM267" s="144" t="s">
        <v>372</v>
      </c>
    </row>
    <row r="268" spans="2:65" s="11" customFormat="1" ht="22.9" customHeight="1">
      <c r="B268" s="120"/>
      <c r="D268" s="121" t="s">
        <v>73</v>
      </c>
      <c r="E268" s="130" t="s">
        <v>373</v>
      </c>
      <c r="F268" s="130" t="s">
        <v>374</v>
      </c>
      <c r="I268" s="123"/>
      <c r="J268" s="131">
        <f>BK268</f>
        <v>0</v>
      </c>
      <c r="L268" s="120"/>
      <c r="M268" s="125"/>
      <c r="P268" s="126">
        <f>SUM(P269:P292)</f>
        <v>0</v>
      </c>
      <c r="R268" s="126">
        <f>SUM(R269:R292)</f>
        <v>2.3715495999999998</v>
      </c>
      <c r="T268" s="127">
        <f>SUM(T269:T292)</f>
        <v>0.55276720000000001</v>
      </c>
      <c r="AR268" s="121" t="s">
        <v>84</v>
      </c>
      <c r="AT268" s="128" t="s">
        <v>73</v>
      </c>
      <c r="AU268" s="128" t="s">
        <v>82</v>
      </c>
      <c r="AY268" s="121" t="s">
        <v>123</v>
      </c>
      <c r="BK268" s="129">
        <f>SUM(BK269:BK292)</f>
        <v>0</v>
      </c>
    </row>
    <row r="269" spans="2:65" s="1" customFormat="1" ht="16.5" customHeight="1">
      <c r="B269" s="31"/>
      <c r="C269" s="132" t="s">
        <v>375</v>
      </c>
      <c r="D269" s="132" t="s">
        <v>126</v>
      </c>
      <c r="E269" s="133" t="s">
        <v>376</v>
      </c>
      <c r="F269" s="134" t="s">
        <v>377</v>
      </c>
      <c r="G269" s="135" t="s">
        <v>154</v>
      </c>
      <c r="H269" s="136">
        <v>1783.12</v>
      </c>
      <c r="I269" s="137"/>
      <c r="J269" s="138">
        <f>ROUND(I269*H269,2)</f>
        <v>0</v>
      </c>
      <c r="K269" s="139"/>
      <c r="L269" s="31"/>
      <c r="M269" s="140" t="s">
        <v>1</v>
      </c>
      <c r="N269" s="141" t="s">
        <v>39</v>
      </c>
      <c r="P269" s="142">
        <f>O269*H269</f>
        <v>0</v>
      </c>
      <c r="Q269" s="142">
        <v>1E-3</v>
      </c>
      <c r="R269" s="142">
        <f>Q269*H269</f>
        <v>1.78312</v>
      </c>
      <c r="S269" s="142">
        <v>3.1E-4</v>
      </c>
      <c r="T269" s="143">
        <f>S269*H269</f>
        <v>0.55276720000000001</v>
      </c>
      <c r="AR269" s="144" t="s">
        <v>212</v>
      </c>
      <c r="AT269" s="144" t="s">
        <v>126</v>
      </c>
      <c r="AU269" s="144" t="s">
        <v>84</v>
      </c>
      <c r="AY269" s="16" t="s">
        <v>123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6" t="s">
        <v>82</v>
      </c>
      <c r="BK269" s="145">
        <f>ROUND(I269*H269,2)</f>
        <v>0</v>
      </c>
      <c r="BL269" s="16" t="s">
        <v>212</v>
      </c>
      <c r="BM269" s="144" t="s">
        <v>378</v>
      </c>
    </row>
    <row r="270" spans="2:65" s="12" customFormat="1" ht="11.25">
      <c r="B270" s="146"/>
      <c r="D270" s="147" t="s">
        <v>132</v>
      </c>
      <c r="E270" s="148" t="s">
        <v>1</v>
      </c>
      <c r="F270" s="149" t="s">
        <v>133</v>
      </c>
      <c r="H270" s="148" t="s">
        <v>1</v>
      </c>
      <c r="I270" s="150"/>
      <c r="L270" s="146"/>
      <c r="M270" s="151"/>
      <c r="T270" s="152"/>
      <c r="AT270" s="148" t="s">
        <v>132</v>
      </c>
      <c r="AU270" s="148" t="s">
        <v>84</v>
      </c>
      <c r="AV270" s="12" t="s">
        <v>82</v>
      </c>
      <c r="AW270" s="12" t="s">
        <v>31</v>
      </c>
      <c r="AX270" s="12" t="s">
        <v>74</v>
      </c>
      <c r="AY270" s="148" t="s">
        <v>123</v>
      </c>
    </row>
    <row r="271" spans="2:65" s="12" customFormat="1" ht="11.25">
      <c r="B271" s="146"/>
      <c r="D271" s="147" t="s">
        <v>132</v>
      </c>
      <c r="E271" s="148" t="s">
        <v>1</v>
      </c>
      <c r="F271" s="149" t="s">
        <v>379</v>
      </c>
      <c r="H271" s="148" t="s">
        <v>1</v>
      </c>
      <c r="I271" s="150"/>
      <c r="L271" s="146"/>
      <c r="M271" s="151"/>
      <c r="T271" s="152"/>
      <c r="AT271" s="148" t="s">
        <v>132</v>
      </c>
      <c r="AU271" s="148" t="s">
        <v>84</v>
      </c>
      <c r="AV271" s="12" t="s">
        <v>82</v>
      </c>
      <c r="AW271" s="12" t="s">
        <v>31</v>
      </c>
      <c r="AX271" s="12" t="s">
        <v>74</v>
      </c>
      <c r="AY271" s="148" t="s">
        <v>123</v>
      </c>
    </row>
    <row r="272" spans="2:65" s="13" customFormat="1" ht="11.25">
      <c r="B272" s="153"/>
      <c r="D272" s="147" t="s">
        <v>132</v>
      </c>
      <c r="E272" s="154" t="s">
        <v>1</v>
      </c>
      <c r="F272" s="155" t="s">
        <v>380</v>
      </c>
      <c r="H272" s="156">
        <v>204.8</v>
      </c>
      <c r="I272" s="157"/>
      <c r="L272" s="153"/>
      <c r="M272" s="158"/>
      <c r="T272" s="159"/>
      <c r="AT272" s="154" t="s">
        <v>132</v>
      </c>
      <c r="AU272" s="154" t="s">
        <v>84</v>
      </c>
      <c r="AV272" s="13" t="s">
        <v>84</v>
      </c>
      <c r="AW272" s="13" t="s">
        <v>31</v>
      </c>
      <c r="AX272" s="13" t="s">
        <v>74</v>
      </c>
      <c r="AY272" s="154" t="s">
        <v>123</v>
      </c>
    </row>
    <row r="273" spans="2:65" s="13" customFormat="1" ht="11.25">
      <c r="B273" s="153"/>
      <c r="D273" s="147" t="s">
        <v>132</v>
      </c>
      <c r="E273" s="154" t="s">
        <v>1</v>
      </c>
      <c r="F273" s="155" t="s">
        <v>381</v>
      </c>
      <c r="H273" s="156">
        <v>90.64</v>
      </c>
      <c r="I273" s="157"/>
      <c r="L273" s="153"/>
      <c r="M273" s="158"/>
      <c r="T273" s="159"/>
      <c r="AT273" s="154" t="s">
        <v>132</v>
      </c>
      <c r="AU273" s="154" t="s">
        <v>84</v>
      </c>
      <c r="AV273" s="13" t="s">
        <v>84</v>
      </c>
      <c r="AW273" s="13" t="s">
        <v>31</v>
      </c>
      <c r="AX273" s="13" t="s">
        <v>74</v>
      </c>
      <c r="AY273" s="154" t="s">
        <v>123</v>
      </c>
    </row>
    <row r="274" spans="2:65" s="13" customFormat="1" ht="11.25">
      <c r="B274" s="153"/>
      <c r="D274" s="147" t="s">
        <v>132</v>
      </c>
      <c r="E274" s="154" t="s">
        <v>1</v>
      </c>
      <c r="F274" s="155" t="s">
        <v>382</v>
      </c>
      <c r="H274" s="156">
        <v>345.6</v>
      </c>
      <c r="I274" s="157"/>
      <c r="L274" s="153"/>
      <c r="M274" s="158"/>
      <c r="T274" s="159"/>
      <c r="AT274" s="154" t="s">
        <v>132</v>
      </c>
      <c r="AU274" s="154" t="s">
        <v>84</v>
      </c>
      <c r="AV274" s="13" t="s">
        <v>84</v>
      </c>
      <c r="AW274" s="13" t="s">
        <v>31</v>
      </c>
      <c r="AX274" s="13" t="s">
        <v>74</v>
      </c>
      <c r="AY274" s="154" t="s">
        <v>123</v>
      </c>
    </row>
    <row r="275" spans="2:65" s="13" customFormat="1" ht="22.5">
      <c r="B275" s="153"/>
      <c r="D275" s="147" t="s">
        <v>132</v>
      </c>
      <c r="E275" s="154" t="s">
        <v>1</v>
      </c>
      <c r="F275" s="155" t="s">
        <v>383</v>
      </c>
      <c r="H275" s="156">
        <v>1142.08</v>
      </c>
      <c r="I275" s="157"/>
      <c r="L275" s="153"/>
      <c r="M275" s="158"/>
      <c r="T275" s="159"/>
      <c r="AT275" s="154" t="s">
        <v>132</v>
      </c>
      <c r="AU275" s="154" t="s">
        <v>84</v>
      </c>
      <c r="AV275" s="13" t="s">
        <v>84</v>
      </c>
      <c r="AW275" s="13" t="s">
        <v>31</v>
      </c>
      <c r="AX275" s="13" t="s">
        <v>74</v>
      </c>
      <c r="AY275" s="154" t="s">
        <v>123</v>
      </c>
    </row>
    <row r="276" spans="2:65" s="14" customFormat="1" ht="11.25">
      <c r="B276" s="160"/>
      <c r="D276" s="147" t="s">
        <v>132</v>
      </c>
      <c r="E276" s="161" t="s">
        <v>1</v>
      </c>
      <c r="F276" s="162" t="s">
        <v>135</v>
      </c>
      <c r="H276" s="163">
        <v>1783.12</v>
      </c>
      <c r="I276" s="164"/>
      <c r="L276" s="160"/>
      <c r="M276" s="165"/>
      <c r="T276" s="166"/>
      <c r="AT276" s="161" t="s">
        <v>132</v>
      </c>
      <c r="AU276" s="161" t="s">
        <v>84</v>
      </c>
      <c r="AV276" s="14" t="s">
        <v>130</v>
      </c>
      <c r="AW276" s="14" t="s">
        <v>31</v>
      </c>
      <c r="AX276" s="14" t="s">
        <v>82</v>
      </c>
      <c r="AY276" s="161" t="s">
        <v>123</v>
      </c>
    </row>
    <row r="277" spans="2:65" s="1" customFormat="1" ht="24.2" customHeight="1">
      <c r="B277" s="31"/>
      <c r="C277" s="132" t="s">
        <v>384</v>
      </c>
      <c r="D277" s="132" t="s">
        <v>126</v>
      </c>
      <c r="E277" s="133" t="s">
        <v>385</v>
      </c>
      <c r="F277" s="134" t="s">
        <v>386</v>
      </c>
      <c r="G277" s="135" t="s">
        <v>154</v>
      </c>
      <c r="H277" s="136">
        <v>1783.12</v>
      </c>
      <c r="I277" s="137"/>
      <c r="J277" s="138">
        <f>ROUND(I277*H277,2)</f>
        <v>0</v>
      </c>
      <c r="K277" s="139"/>
      <c r="L277" s="31"/>
      <c r="M277" s="140" t="s">
        <v>1</v>
      </c>
      <c r="N277" s="141" t="s">
        <v>39</v>
      </c>
      <c r="P277" s="142">
        <f>O277*H277</f>
        <v>0</v>
      </c>
      <c r="Q277" s="142">
        <v>2.0000000000000001E-4</v>
      </c>
      <c r="R277" s="142">
        <f>Q277*H277</f>
        <v>0.356624</v>
      </c>
      <c r="S277" s="142">
        <v>0</v>
      </c>
      <c r="T277" s="143">
        <f>S277*H277</f>
        <v>0</v>
      </c>
      <c r="AR277" s="144" t="s">
        <v>212</v>
      </c>
      <c r="AT277" s="144" t="s">
        <v>126</v>
      </c>
      <c r="AU277" s="144" t="s">
        <v>84</v>
      </c>
      <c r="AY277" s="16" t="s">
        <v>123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6" t="s">
        <v>82</v>
      </c>
      <c r="BK277" s="145">
        <f>ROUND(I277*H277,2)</f>
        <v>0</v>
      </c>
      <c r="BL277" s="16" t="s">
        <v>212</v>
      </c>
      <c r="BM277" s="144" t="s">
        <v>387</v>
      </c>
    </row>
    <row r="278" spans="2:65" s="12" customFormat="1" ht="11.25">
      <c r="B278" s="146"/>
      <c r="D278" s="147" t="s">
        <v>132</v>
      </c>
      <c r="E278" s="148" t="s">
        <v>1</v>
      </c>
      <c r="F278" s="149" t="s">
        <v>133</v>
      </c>
      <c r="H278" s="148" t="s">
        <v>1</v>
      </c>
      <c r="I278" s="150"/>
      <c r="L278" s="146"/>
      <c r="M278" s="151"/>
      <c r="T278" s="152"/>
      <c r="AT278" s="148" t="s">
        <v>132</v>
      </c>
      <c r="AU278" s="148" t="s">
        <v>84</v>
      </c>
      <c r="AV278" s="12" t="s">
        <v>82</v>
      </c>
      <c r="AW278" s="12" t="s">
        <v>31</v>
      </c>
      <c r="AX278" s="12" t="s">
        <v>74</v>
      </c>
      <c r="AY278" s="148" t="s">
        <v>123</v>
      </c>
    </row>
    <row r="279" spans="2:65" s="12" customFormat="1" ht="11.25">
      <c r="B279" s="146"/>
      <c r="D279" s="147" t="s">
        <v>132</v>
      </c>
      <c r="E279" s="148" t="s">
        <v>1</v>
      </c>
      <c r="F279" s="149" t="s">
        <v>379</v>
      </c>
      <c r="H279" s="148" t="s">
        <v>1</v>
      </c>
      <c r="I279" s="150"/>
      <c r="L279" s="146"/>
      <c r="M279" s="151"/>
      <c r="T279" s="152"/>
      <c r="AT279" s="148" t="s">
        <v>132</v>
      </c>
      <c r="AU279" s="148" t="s">
        <v>84</v>
      </c>
      <c r="AV279" s="12" t="s">
        <v>82</v>
      </c>
      <c r="AW279" s="12" t="s">
        <v>31</v>
      </c>
      <c r="AX279" s="12" t="s">
        <v>74</v>
      </c>
      <c r="AY279" s="148" t="s">
        <v>123</v>
      </c>
    </row>
    <row r="280" spans="2:65" s="13" customFormat="1" ht="11.25">
      <c r="B280" s="153"/>
      <c r="D280" s="147" t="s">
        <v>132</v>
      </c>
      <c r="E280" s="154" t="s">
        <v>1</v>
      </c>
      <c r="F280" s="155" t="s">
        <v>380</v>
      </c>
      <c r="H280" s="156">
        <v>204.8</v>
      </c>
      <c r="I280" s="157"/>
      <c r="L280" s="153"/>
      <c r="M280" s="158"/>
      <c r="T280" s="159"/>
      <c r="AT280" s="154" t="s">
        <v>132</v>
      </c>
      <c r="AU280" s="154" t="s">
        <v>84</v>
      </c>
      <c r="AV280" s="13" t="s">
        <v>84</v>
      </c>
      <c r="AW280" s="13" t="s">
        <v>31</v>
      </c>
      <c r="AX280" s="13" t="s">
        <v>74</v>
      </c>
      <c r="AY280" s="154" t="s">
        <v>123</v>
      </c>
    </row>
    <row r="281" spans="2:65" s="13" customFormat="1" ht="11.25">
      <c r="B281" s="153"/>
      <c r="D281" s="147" t="s">
        <v>132</v>
      </c>
      <c r="E281" s="154" t="s">
        <v>1</v>
      </c>
      <c r="F281" s="155" t="s">
        <v>381</v>
      </c>
      <c r="H281" s="156">
        <v>90.64</v>
      </c>
      <c r="I281" s="157"/>
      <c r="L281" s="153"/>
      <c r="M281" s="158"/>
      <c r="T281" s="159"/>
      <c r="AT281" s="154" t="s">
        <v>132</v>
      </c>
      <c r="AU281" s="154" t="s">
        <v>84</v>
      </c>
      <c r="AV281" s="13" t="s">
        <v>84</v>
      </c>
      <c r="AW281" s="13" t="s">
        <v>31</v>
      </c>
      <c r="AX281" s="13" t="s">
        <v>74</v>
      </c>
      <c r="AY281" s="154" t="s">
        <v>123</v>
      </c>
    </row>
    <row r="282" spans="2:65" s="13" customFormat="1" ht="11.25">
      <c r="B282" s="153"/>
      <c r="D282" s="147" t="s">
        <v>132</v>
      </c>
      <c r="E282" s="154" t="s">
        <v>1</v>
      </c>
      <c r="F282" s="155" t="s">
        <v>382</v>
      </c>
      <c r="H282" s="156">
        <v>345.6</v>
      </c>
      <c r="I282" s="157"/>
      <c r="L282" s="153"/>
      <c r="M282" s="158"/>
      <c r="T282" s="159"/>
      <c r="AT282" s="154" t="s">
        <v>132</v>
      </c>
      <c r="AU282" s="154" t="s">
        <v>84</v>
      </c>
      <c r="AV282" s="13" t="s">
        <v>84</v>
      </c>
      <c r="AW282" s="13" t="s">
        <v>31</v>
      </c>
      <c r="AX282" s="13" t="s">
        <v>74</v>
      </c>
      <c r="AY282" s="154" t="s">
        <v>123</v>
      </c>
    </row>
    <row r="283" spans="2:65" s="13" customFormat="1" ht="22.5">
      <c r="B283" s="153"/>
      <c r="D283" s="147" t="s">
        <v>132</v>
      </c>
      <c r="E283" s="154" t="s">
        <v>1</v>
      </c>
      <c r="F283" s="155" t="s">
        <v>383</v>
      </c>
      <c r="H283" s="156">
        <v>1142.08</v>
      </c>
      <c r="I283" s="157"/>
      <c r="L283" s="153"/>
      <c r="M283" s="158"/>
      <c r="T283" s="159"/>
      <c r="AT283" s="154" t="s">
        <v>132</v>
      </c>
      <c r="AU283" s="154" t="s">
        <v>84</v>
      </c>
      <c r="AV283" s="13" t="s">
        <v>84</v>
      </c>
      <c r="AW283" s="13" t="s">
        <v>31</v>
      </c>
      <c r="AX283" s="13" t="s">
        <v>74</v>
      </c>
      <c r="AY283" s="154" t="s">
        <v>123</v>
      </c>
    </row>
    <row r="284" spans="2:65" s="14" customFormat="1" ht="11.25">
      <c r="B284" s="160"/>
      <c r="D284" s="147" t="s">
        <v>132</v>
      </c>
      <c r="E284" s="161" t="s">
        <v>1</v>
      </c>
      <c r="F284" s="162" t="s">
        <v>135</v>
      </c>
      <c r="H284" s="163">
        <v>1783.12</v>
      </c>
      <c r="I284" s="164"/>
      <c r="L284" s="160"/>
      <c r="M284" s="165"/>
      <c r="T284" s="166"/>
      <c r="AT284" s="161" t="s">
        <v>132</v>
      </c>
      <c r="AU284" s="161" t="s">
        <v>84</v>
      </c>
      <c r="AV284" s="14" t="s">
        <v>130</v>
      </c>
      <c r="AW284" s="14" t="s">
        <v>31</v>
      </c>
      <c r="AX284" s="14" t="s">
        <v>82</v>
      </c>
      <c r="AY284" s="161" t="s">
        <v>123</v>
      </c>
    </row>
    <row r="285" spans="2:65" s="1" customFormat="1" ht="33" customHeight="1">
      <c r="B285" s="31"/>
      <c r="C285" s="132" t="s">
        <v>388</v>
      </c>
      <c r="D285" s="132" t="s">
        <v>126</v>
      </c>
      <c r="E285" s="133" t="s">
        <v>389</v>
      </c>
      <c r="F285" s="134" t="s">
        <v>390</v>
      </c>
      <c r="G285" s="135" t="s">
        <v>154</v>
      </c>
      <c r="H285" s="136">
        <v>1783.12</v>
      </c>
      <c r="I285" s="137"/>
      <c r="J285" s="138">
        <f>ROUND(I285*H285,2)</f>
        <v>0</v>
      </c>
      <c r="K285" s="139"/>
      <c r="L285" s="31"/>
      <c r="M285" s="140" t="s">
        <v>1</v>
      </c>
      <c r="N285" s="141" t="s">
        <v>39</v>
      </c>
      <c r="P285" s="142">
        <f>O285*H285</f>
        <v>0</v>
      </c>
      <c r="Q285" s="142">
        <v>1.2999999999999999E-4</v>
      </c>
      <c r="R285" s="142">
        <f>Q285*H285</f>
        <v>0.23180559999999997</v>
      </c>
      <c r="S285" s="142">
        <v>0</v>
      </c>
      <c r="T285" s="143">
        <f>S285*H285</f>
        <v>0</v>
      </c>
      <c r="AR285" s="144" t="s">
        <v>212</v>
      </c>
      <c r="AT285" s="144" t="s">
        <v>126</v>
      </c>
      <c r="AU285" s="144" t="s">
        <v>84</v>
      </c>
      <c r="AY285" s="16" t="s">
        <v>123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6" t="s">
        <v>82</v>
      </c>
      <c r="BK285" s="145">
        <f>ROUND(I285*H285,2)</f>
        <v>0</v>
      </c>
      <c r="BL285" s="16" t="s">
        <v>212</v>
      </c>
      <c r="BM285" s="144" t="s">
        <v>391</v>
      </c>
    </row>
    <row r="286" spans="2:65" s="12" customFormat="1" ht="11.25">
      <c r="B286" s="146"/>
      <c r="D286" s="147" t="s">
        <v>132</v>
      </c>
      <c r="E286" s="148" t="s">
        <v>1</v>
      </c>
      <c r="F286" s="149" t="s">
        <v>133</v>
      </c>
      <c r="H286" s="148" t="s">
        <v>1</v>
      </c>
      <c r="I286" s="150"/>
      <c r="L286" s="146"/>
      <c r="M286" s="151"/>
      <c r="T286" s="152"/>
      <c r="AT286" s="148" t="s">
        <v>132</v>
      </c>
      <c r="AU286" s="148" t="s">
        <v>84</v>
      </c>
      <c r="AV286" s="12" t="s">
        <v>82</v>
      </c>
      <c r="AW286" s="12" t="s">
        <v>31</v>
      </c>
      <c r="AX286" s="12" t="s">
        <v>74</v>
      </c>
      <c r="AY286" s="148" t="s">
        <v>123</v>
      </c>
    </row>
    <row r="287" spans="2:65" s="12" customFormat="1" ht="11.25">
      <c r="B287" s="146"/>
      <c r="D287" s="147" t="s">
        <v>132</v>
      </c>
      <c r="E287" s="148" t="s">
        <v>1</v>
      </c>
      <c r="F287" s="149" t="s">
        <v>379</v>
      </c>
      <c r="H287" s="148" t="s">
        <v>1</v>
      </c>
      <c r="I287" s="150"/>
      <c r="L287" s="146"/>
      <c r="M287" s="151"/>
      <c r="T287" s="152"/>
      <c r="AT287" s="148" t="s">
        <v>132</v>
      </c>
      <c r="AU287" s="148" t="s">
        <v>84</v>
      </c>
      <c r="AV287" s="12" t="s">
        <v>82</v>
      </c>
      <c r="AW287" s="12" t="s">
        <v>31</v>
      </c>
      <c r="AX287" s="12" t="s">
        <v>74</v>
      </c>
      <c r="AY287" s="148" t="s">
        <v>123</v>
      </c>
    </row>
    <row r="288" spans="2:65" s="13" customFormat="1" ht="11.25">
      <c r="B288" s="153"/>
      <c r="D288" s="147" t="s">
        <v>132</v>
      </c>
      <c r="E288" s="154" t="s">
        <v>1</v>
      </c>
      <c r="F288" s="155" t="s">
        <v>380</v>
      </c>
      <c r="H288" s="156">
        <v>204.8</v>
      </c>
      <c r="I288" s="157"/>
      <c r="L288" s="153"/>
      <c r="M288" s="158"/>
      <c r="T288" s="159"/>
      <c r="AT288" s="154" t="s">
        <v>132</v>
      </c>
      <c r="AU288" s="154" t="s">
        <v>84</v>
      </c>
      <c r="AV288" s="13" t="s">
        <v>84</v>
      </c>
      <c r="AW288" s="13" t="s">
        <v>31</v>
      </c>
      <c r="AX288" s="13" t="s">
        <v>74</v>
      </c>
      <c r="AY288" s="154" t="s">
        <v>123</v>
      </c>
    </row>
    <row r="289" spans="2:51" s="13" customFormat="1" ht="11.25">
      <c r="B289" s="153"/>
      <c r="D289" s="147" t="s">
        <v>132</v>
      </c>
      <c r="E289" s="154" t="s">
        <v>1</v>
      </c>
      <c r="F289" s="155" t="s">
        <v>381</v>
      </c>
      <c r="H289" s="156">
        <v>90.64</v>
      </c>
      <c r="I289" s="157"/>
      <c r="L289" s="153"/>
      <c r="M289" s="158"/>
      <c r="T289" s="159"/>
      <c r="AT289" s="154" t="s">
        <v>132</v>
      </c>
      <c r="AU289" s="154" t="s">
        <v>84</v>
      </c>
      <c r="AV289" s="13" t="s">
        <v>84</v>
      </c>
      <c r="AW289" s="13" t="s">
        <v>31</v>
      </c>
      <c r="AX289" s="13" t="s">
        <v>74</v>
      </c>
      <c r="AY289" s="154" t="s">
        <v>123</v>
      </c>
    </row>
    <row r="290" spans="2:51" s="13" customFormat="1" ht="11.25">
      <c r="B290" s="153"/>
      <c r="D290" s="147" t="s">
        <v>132</v>
      </c>
      <c r="E290" s="154" t="s">
        <v>1</v>
      </c>
      <c r="F290" s="155" t="s">
        <v>382</v>
      </c>
      <c r="H290" s="156">
        <v>345.6</v>
      </c>
      <c r="I290" s="157"/>
      <c r="L290" s="153"/>
      <c r="M290" s="158"/>
      <c r="T290" s="159"/>
      <c r="AT290" s="154" t="s">
        <v>132</v>
      </c>
      <c r="AU290" s="154" t="s">
        <v>84</v>
      </c>
      <c r="AV290" s="13" t="s">
        <v>84</v>
      </c>
      <c r="AW290" s="13" t="s">
        <v>31</v>
      </c>
      <c r="AX290" s="13" t="s">
        <v>74</v>
      </c>
      <c r="AY290" s="154" t="s">
        <v>123</v>
      </c>
    </row>
    <row r="291" spans="2:51" s="13" customFormat="1" ht="22.5">
      <c r="B291" s="153"/>
      <c r="D291" s="147" t="s">
        <v>132</v>
      </c>
      <c r="E291" s="154" t="s">
        <v>1</v>
      </c>
      <c r="F291" s="155" t="s">
        <v>383</v>
      </c>
      <c r="H291" s="156">
        <v>1142.08</v>
      </c>
      <c r="I291" s="157"/>
      <c r="L291" s="153"/>
      <c r="M291" s="158"/>
      <c r="T291" s="159"/>
      <c r="AT291" s="154" t="s">
        <v>132</v>
      </c>
      <c r="AU291" s="154" t="s">
        <v>84</v>
      </c>
      <c r="AV291" s="13" t="s">
        <v>84</v>
      </c>
      <c r="AW291" s="13" t="s">
        <v>31</v>
      </c>
      <c r="AX291" s="13" t="s">
        <v>74</v>
      </c>
      <c r="AY291" s="154" t="s">
        <v>123</v>
      </c>
    </row>
    <row r="292" spans="2:51" s="14" customFormat="1" ht="11.25">
      <c r="B292" s="160"/>
      <c r="D292" s="147" t="s">
        <v>132</v>
      </c>
      <c r="E292" s="161" t="s">
        <v>1</v>
      </c>
      <c r="F292" s="162" t="s">
        <v>135</v>
      </c>
      <c r="H292" s="163">
        <v>1783.12</v>
      </c>
      <c r="I292" s="164"/>
      <c r="L292" s="160"/>
      <c r="M292" s="179"/>
      <c r="N292" s="180"/>
      <c r="O292" s="180"/>
      <c r="P292" s="180"/>
      <c r="Q292" s="180"/>
      <c r="R292" s="180"/>
      <c r="S292" s="180"/>
      <c r="T292" s="181"/>
      <c r="AT292" s="161" t="s">
        <v>132</v>
      </c>
      <c r="AU292" s="161" t="s">
        <v>84</v>
      </c>
      <c r="AV292" s="14" t="s">
        <v>130</v>
      </c>
      <c r="AW292" s="14" t="s">
        <v>31</v>
      </c>
      <c r="AX292" s="14" t="s">
        <v>82</v>
      </c>
      <c r="AY292" s="161" t="s">
        <v>123</v>
      </c>
    </row>
    <row r="293" spans="2:51" s="1" customFormat="1" ht="6.95" customHeight="1">
      <c r="B293" s="43"/>
      <c r="C293" s="44"/>
      <c r="D293" s="44"/>
      <c r="E293" s="44"/>
      <c r="F293" s="44"/>
      <c r="G293" s="44"/>
      <c r="H293" s="44"/>
      <c r="I293" s="44"/>
      <c r="J293" s="44"/>
      <c r="K293" s="44"/>
      <c r="L293" s="31"/>
    </row>
  </sheetData>
  <sheetProtection algorithmName="SHA-512" hashValue="a5VCojorxVx2jCSJkv66JQj7spbRjuNYnlARxJdPk1f9VxTWAfLnR0E1y8SlXNFyoFwCJlWEhwtOBwOoc8YibQ==" saltValue="F+YhlVW9bFLQuxFpk8xV0gKkF1AzFNrJ5QRfqJdgFwHze8htXZbcl+2sCrEvcOeOfkdqVA/IgsRuw7rIetv7uw==" spinCount="100000" sheet="1" objects="1" scenarios="1" formatColumns="0" formatRows="0" autoFilter="0"/>
  <autoFilter ref="C127:K29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88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5" t="str">
        <f>'Rekapitulace stavby'!K6</f>
        <v>Opravy a modernizace 32 sanitárních uzlú pokojů klientů v 1 - 4NP objektu D v areálu Domova pro seniory</v>
      </c>
      <c r="F7" s="226"/>
      <c r="G7" s="226"/>
      <c r="H7" s="226"/>
      <c r="L7" s="19"/>
    </row>
    <row r="8" spans="2:46" s="1" customFormat="1" ht="12" customHeight="1">
      <c r="B8" s="31"/>
      <c r="D8" s="26" t="s">
        <v>89</v>
      </c>
      <c r="L8" s="31"/>
    </row>
    <row r="9" spans="2:46" s="1" customFormat="1" ht="16.5" customHeight="1">
      <c r="B9" s="31"/>
      <c r="E9" s="206" t="s">
        <v>392</v>
      </c>
      <c r="F9" s="227"/>
      <c r="G9" s="227"/>
      <c r="H9" s="227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1. 11. 2023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0"/>
      <c r="G18" s="190"/>
      <c r="H18" s="190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8"/>
      <c r="E27" s="195" t="s">
        <v>1</v>
      </c>
      <c r="F27" s="195"/>
      <c r="G27" s="195"/>
      <c r="H27" s="195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34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54" t="s">
        <v>38</v>
      </c>
      <c r="E33" s="26" t="s">
        <v>39</v>
      </c>
      <c r="F33" s="90">
        <f>ROUND((SUM(BE120:BE129)),  2)</f>
        <v>0</v>
      </c>
      <c r="I33" s="91">
        <v>0.21</v>
      </c>
      <c r="J33" s="90">
        <f>ROUND(((SUM(BE120:BE129))*I33),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ROUND((SUM(BF120:BF129)),  2)</f>
        <v>0</v>
      </c>
      <c r="I34" s="91">
        <v>0.15</v>
      </c>
      <c r="J34" s="90">
        <f>ROUND(((SUM(BF120:BF129))*I34),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ROUND((SUM(BG120:BG129)),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ROUND((SUM(BH120:BH129)),  2)</f>
        <v>0</v>
      </c>
      <c r="I36" s="91">
        <v>0.15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ROUND((SUM(BI120:BI129)),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6"/>
      <c r="F39" s="56"/>
      <c r="G39" s="94" t="s">
        <v>45</v>
      </c>
      <c r="H39" s="95" t="s">
        <v>46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5" t="str">
        <f>E7</f>
        <v>Opravy a modernizace 32 sanitárních uzlú pokojů klientů v 1 - 4NP objektu D v areálu Domova pro seniory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89</v>
      </c>
      <c r="L86" s="31"/>
    </row>
    <row r="87" spans="2:47" s="1" customFormat="1" ht="16.5" customHeight="1">
      <c r="B87" s="31"/>
      <c r="E87" s="206" t="str">
        <f>E9</f>
        <v>901 - VON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Praha 10 - Zahradní Město</v>
      </c>
      <c r="I89" s="26" t="s">
        <v>22</v>
      </c>
      <c r="J89" s="51" t="str">
        <f>IF(J12="","",J12)</f>
        <v>1. 11. 2023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30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92</v>
      </c>
      <c r="D94" s="92"/>
      <c r="E94" s="92"/>
      <c r="F94" s="92"/>
      <c r="G94" s="92"/>
      <c r="H94" s="92"/>
      <c r="I94" s="92"/>
      <c r="J94" s="101" t="s">
        <v>93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94</v>
      </c>
      <c r="J96" s="65">
        <f>J120</f>
        <v>0</v>
      </c>
      <c r="L96" s="31"/>
      <c r="AU96" s="16" t="s">
        <v>95</v>
      </c>
    </row>
    <row r="97" spans="2:12" s="8" customFormat="1" ht="24.95" customHeight="1">
      <c r="B97" s="103"/>
      <c r="D97" s="104" t="s">
        <v>393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394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395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2" s="9" customFormat="1" ht="19.899999999999999" customHeight="1">
      <c r="B100" s="107"/>
      <c r="D100" s="108" t="s">
        <v>396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108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26.25" customHeight="1">
      <c r="B110" s="31"/>
      <c r="E110" s="225" t="str">
        <f>E7</f>
        <v>Opravy a modernizace 32 sanitárních uzlú pokojů klientů v 1 - 4NP objektu D v areálu Domova pro seniory</v>
      </c>
      <c r="F110" s="226"/>
      <c r="G110" s="226"/>
      <c r="H110" s="226"/>
      <c r="L110" s="31"/>
    </row>
    <row r="111" spans="2:12" s="1" customFormat="1" ht="12" customHeight="1">
      <c r="B111" s="31"/>
      <c r="C111" s="26" t="s">
        <v>89</v>
      </c>
      <c r="L111" s="31"/>
    </row>
    <row r="112" spans="2:12" s="1" customFormat="1" ht="16.5" customHeight="1">
      <c r="B112" s="31"/>
      <c r="E112" s="206" t="str">
        <f>E9</f>
        <v>901 - VON</v>
      </c>
      <c r="F112" s="227"/>
      <c r="G112" s="227"/>
      <c r="H112" s="227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Praha 10 - Zahradní Město</v>
      </c>
      <c r="I114" s="26" t="s">
        <v>22</v>
      </c>
      <c r="J114" s="51" t="str">
        <f>IF(J12="","",J12)</f>
        <v>1. 11. 2023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 xml:space="preserve"> </v>
      </c>
      <c r="I116" s="26" t="s">
        <v>30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28</v>
      </c>
      <c r="F117" s="24" t="str">
        <f>IF(E18="","",E18)</f>
        <v>Vyplň údaj</v>
      </c>
      <c r="I117" s="26" t="s">
        <v>32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109</v>
      </c>
      <c r="D119" s="113" t="s">
        <v>59</v>
      </c>
      <c r="E119" s="113" t="s">
        <v>55</v>
      </c>
      <c r="F119" s="113" t="s">
        <v>56</v>
      </c>
      <c r="G119" s="113" t="s">
        <v>110</v>
      </c>
      <c r="H119" s="113" t="s">
        <v>111</v>
      </c>
      <c r="I119" s="113" t="s">
        <v>112</v>
      </c>
      <c r="J119" s="114" t="s">
        <v>93</v>
      </c>
      <c r="K119" s="115" t="s">
        <v>113</v>
      </c>
      <c r="L119" s="111"/>
      <c r="M119" s="58" t="s">
        <v>1</v>
      </c>
      <c r="N119" s="59" t="s">
        <v>38</v>
      </c>
      <c r="O119" s="59" t="s">
        <v>114</v>
      </c>
      <c r="P119" s="59" t="s">
        <v>115</v>
      </c>
      <c r="Q119" s="59" t="s">
        <v>116</v>
      </c>
      <c r="R119" s="59" t="s">
        <v>117</v>
      </c>
      <c r="S119" s="59" t="s">
        <v>118</v>
      </c>
      <c r="T119" s="60" t="s">
        <v>119</v>
      </c>
    </row>
    <row r="120" spans="2:65" s="1" customFormat="1" ht="22.9" customHeight="1">
      <c r="B120" s="31"/>
      <c r="C120" s="63" t="s">
        <v>120</v>
      </c>
      <c r="J120" s="116">
        <f>BK120</f>
        <v>0</v>
      </c>
      <c r="L120" s="31"/>
      <c r="M120" s="61"/>
      <c r="N120" s="52"/>
      <c r="O120" s="52"/>
      <c r="P120" s="117">
        <f>P121</f>
        <v>0</v>
      </c>
      <c r="Q120" s="52"/>
      <c r="R120" s="117">
        <f>R121</f>
        <v>0</v>
      </c>
      <c r="S120" s="52"/>
      <c r="T120" s="118">
        <f>T121</f>
        <v>0</v>
      </c>
      <c r="AT120" s="16" t="s">
        <v>73</v>
      </c>
      <c r="AU120" s="16" t="s">
        <v>95</v>
      </c>
      <c r="BK120" s="119">
        <f>BK121</f>
        <v>0</v>
      </c>
    </row>
    <row r="121" spans="2:65" s="11" customFormat="1" ht="25.9" customHeight="1">
      <c r="B121" s="120"/>
      <c r="D121" s="121" t="s">
        <v>73</v>
      </c>
      <c r="E121" s="122" t="s">
        <v>397</v>
      </c>
      <c r="F121" s="122" t="s">
        <v>398</v>
      </c>
      <c r="I121" s="123"/>
      <c r="J121" s="124">
        <f>BK121</f>
        <v>0</v>
      </c>
      <c r="L121" s="120"/>
      <c r="M121" s="125"/>
      <c r="P121" s="126">
        <f>P122+P126+P128</f>
        <v>0</v>
      </c>
      <c r="R121" s="126">
        <f>R122+R126+R128</f>
        <v>0</v>
      </c>
      <c r="T121" s="127">
        <f>T122+T126+T128</f>
        <v>0</v>
      </c>
      <c r="AR121" s="121" t="s">
        <v>151</v>
      </c>
      <c r="AT121" s="128" t="s">
        <v>73</v>
      </c>
      <c r="AU121" s="128" t="s">
        <v>74</v>
      </c>
      <c r="AY121" s="121" t="s">
        <v>123</v>
      </c>
      <c r="BK121" s="129">
        <f>BK122+BK126+BK128</f>
        <v>0</v>
      </c>
    </row>
    <row r="122" spans="2:65" s="11" customFormat="1" ht="22.9" customHeight="1">
      <c r="B122" s="120"/>
      <c r="D122" s="121" t="s">
        <v>73</v>
      </c>
      <c r="E122" s="130" t="s">
        <v>399</v>
      </c>
      <c r="F122" s="130" t="s">
        <v>400</v>
      </c>
      <c r="I122" s="123"/>
      <c r="J122" s="131">
        <f>BK122</f>
        <v>0</v>
      </c>
      <c r="L122" s="120"/>
      <c r="M122" s="125"/>
      <c r="P122" s="126">
        <f>SUM(P123:P125)</f>
        <v>0</v>
      </c>
      <c r="R122" s="126">
        <f>SUM(R123:R125)</f>
        <v>0</v>
      </c>
      <c r="T122" s="127">
        <f>SUM(T123:T125)</f>
        <v>0</v>
      </c>
      <c r="AR122" s="121" t="s">
        <v>151</v>
      </c>
      <c r="AT122" s="128" t="s">
        <v>73</v>
      </c>
      <c r="AU122" s="128" t="s">
        <v>82</v>
      </c>
      <c r="AY122" s="121" t="s">
        <v>123</v>
      </c>
      <c r="BK122" s="129">
        <f>SUM(BK123:BK125)</f>
        <v>0</v>
      </c>
    </row>
    <row r="123" spans="2:65" s="1" customFormat="1" ht="24.2" customHeight="1">
      <c r="B123" s="31"/>
      <c r="C123" s="132" t="s">
        <v>82</v>
      </c>
      <c r="D123" s="132" t="s">
        <v>126</v>
      </c>
      <c r="E123" s="133" t="s">
        <v>401</v>
      </c>
      <c r="F123" s="134" t="s">
        <v>402</v>
      </c>
      <c r="G123" s="135" t="s">
        <v>403</v>
      </c>
      <c r="H123" s="136">
        <v>1</v>
      </c>
      <c r="I123" s="137"/>
      <c r="J123" s="138">
        <f>ROUND(I123*H123,2)</f>
        <v>0</v>
      </c>
      <c r="K123" s="139"/>
      <c r="L123" s="31"/>
      <c r="M123" s="140" t="s">
        <v>1</v>
      </c>
      <c r="N123" s="141" t="s">
        <v>39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130</v>
      </c>
      <c r="AT123" s="144" t="s">
        <v>126</v>
      </c>
      <c r="AU123" s="144" t="s">
        <v>84</v>
      </c>
      <c r="AY123" s="16" t="s">
        <v>123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6" t="s">
        <v>82</v>
      </c>
      <c r="BK123" s="145">
        <f>ROUND(I123*H123,2)</f>
        <v>0</v>
      </c>
      <c r="BL123" s="16" t="s">
        <v>130</v>
      </c>
      <c r="BM123" s="144" t="s">
        <v>404</v>
      </c>
    </row>
    <row r="124" spans="2:65" s="1" customFormat="1" ht="16.5" customHeight="1">
      <c r="B124" s="31"/>
      <c r="C124" s="132" t="s">
        <v>84</v>
      </c>
      <c r="D124" s="132" t="s">
        <v>126</v>
      </c>
      <c r="E124" s="133" t="s">
        <v>405</v>
      </c>
      <c r="F124" s="134" t="s">
        <v>406</v>
      </c>
      <c r="G124" s="135" t="s">
        <v>403</v>
      </c>
      <c r="H124" s="136">
        <v>1</v>
      </c>
      <c r="I124" s="137"/>
      <c r="J124" s="138">
        <f>ROUND(I124*H124,2)</f>
        <v>0</v>
      </c>
      <c r="K124" s="139"/>
      <c r="L124" s="31"/>
      <c r="M124" s="140" t="s">
        <v>1</v>
      </c>
      <c r="N124" s="141" t="s">
        <v>39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130</v>
      </c>
      <c r="AT124" s="144" t="s">
        <v>126</v>
      </c>
      <c r="AU124" s="144" t="s">
        <v>84</v>
      </c>
      <c r="AY124" s="16" t="s">
        <v>123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6" t="s">
        <v>82</v>
      </c>
      <c r="BK124" s="145">
        <f>ROUND(I124*H124,2)</f>
        <v>0</v>
      </c>
      <c r="BL124" s="16" t="s">
        <v>130</v>
      </c>
      <c r="BM124" s="144" t="s">
        <v>407</v>
      </c>
    </row>
    <row r="125" spans="2:65" s="1" customFormat="1" ht="16.5" customHeight="1">
      <c r="B125" s="31"/>
      <c r="C125" s="132" t="s">
        <v>140</v>
      </c>
      <c r="D125" s="132" t="s">
        <v>126</v>
      </c>
      <c r="E125" s="133" t="s">
        <v>408</v>
      </c>
      <c r="F125" s="134" t="s">
        <v>409</v>
      </c>
      <c r="G125" s="135" t="s">
        <v>403</v>
      </c>
      <c r="H125" s="136">
        <v>1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39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130</v>
      </c>
      <c r="AT125" s="144" t="s">
        <v>126</v>
      </c>
      <c r="AU125" s="144" t="s">
        <v>84</v>
      </c>
      <c r="AY125" s="16" t="s">
        <v>123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82</v>
      </c>
      <c r="BK125" s="145">
        <f>ROUND(I125*H125,2)</f>
        <v>0</v>
      </c>
      <c r="BL125" s="16" t="s">
        <v>130</v>
      </c>
      <c r="BM125" s="144" t="s">
        <v>410</v>
      </c>
    </row>
    <row r="126" spans="2:65" s="11" customFormat="1" ht="22.9" customHeight="1">
      <c r="B126" s="120"/>
      <c r="D126" s="121" t="s">
        <v>73</v>
      </c>
      <c r="E126" s="130" t="s">
        <v>411</v>
      </c>
      <c r="F126" s="130" t="s">
        <v>412</v>
      </c>
      <c r="I126" s="123"/>
      <c r="J126" s="131">
        <f>BK126</f>
        <v>0</v>
      </c>
      <c r="L126" s="120"/>
      <c r="M126" s="125"/>
      <c r="P126" s="126">
        <f>P127</f>
        <v>0</v>
      </c>
      <c r="R126" s="126">
        <f>R127</f>
        <v>0</v>
      </c>
      <c r="T126" s="127">
        <f>T127</f>
        <v>0</v>
      </c>
      <c r="AR126" s="121" t="s">
        <v>151</v>
      </c>
      <c r="AT126" s="128" t="s">
        <v>73</v>
      </c>
      <c r="AU126" s="128" t="s">
        <v>82</v>
      </c>
      <c r="AY126" s="121" t="s">
        <v>123</v>
      </c>
      <c r="BK126" s="129">
        <f>BK127</f>
        <v>0</v>
      </c>
    </row>
    <row r="127" spans="2:65" s="1" customFormat="1" ht="16.5" customHeight="1">
      <c r="B127" s="31"/>
      <c r="C127" s="132" t="s">
        <v>130</v>
      </c>
      <c r="D127" s="132" t="s">
        <v>126</v>
      </c>
      <c r="E127" s="133" t="s">
        <v>413</v>
      </c>
      <c r="F127" s="134" t="s">
        <v>412</v>
      </c>
      <c r="G127" s="135" t="s">
        <v>403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39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130</v>
      </c>
      <c r="AT127" s="144" t="s">
        <v>126</v>
      </c>
      <c r="AU127" s="144" t="s">
        <v>84</v>
      </c>
      <c r="AY127" s="16" t="s">
        <v>123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82</v>
      </c>
      <c r="BK127" s="145">
        <f>ROUND(I127*H127,2)</f>
        <v>0</v>
      </c>
      <c r="BL127" s="16" t="s">
        <v>130</v>
      </c>
      <c r="BM127" s="144" t="s">
        <v>414</v>
      </c>
    </row>
    <row r="128" spans="2:65" s="11" customFormat="1" ht="22.9" customHeight="1">
      <c r="B128" s="120"/>
      <c r="D128" s="121" t="s">
        <v>73</v>
      </c>
      <c r="E128" s="130" t="s">
        <v>415</v>
      </c>
      <c r="F128" s="130" t="s">
        <v>416</v>
      </c>
      <c r="I128" s="123"/>
      <c r="J128" s="131">
        <f>BK128</f>
        <v>0</v>
      </c>
      <c r="L128" s="120"/>
      <c r="M128" s="125"/>
      <c r="P128" s="126">
        <f>P129</f>
        <v>0</v>
      </c>
      <c r="R128" s="126">
        <f>R129</f>
        <v>0</v>
      </c>
      <c r="T128" s="127">
        <f>T129</f>
        <v>0</v>
      </c>
      <c r="AR128" s="121" t="s">
        <v>151</v>
      </c>
      <c r="AT128" s="128" t="s">
        <v>73</v>
      </c>
      <c r="AU128" s="128" t="s">
        <v>82</v>
      </c>
      <c r="AY128" s="121" t="s">
        <v>123</v>
      </c>
      <c r="BK128" s="129">
        <f>BK129</f>
        <v>0</v>
      </c>
    </row>
    <row r="129" spans="2:65" s="1" customFormat="1" ht="16.5" customHeight="1">
      <c r="B129" s="31"/>
      <c r="C129" s="132" t="s">
        <v>151</v>
      </c>
      <c r="D129" s="132" t="s">
        <v>126</v>
      </c>
      <c r="E129" s="133" t="s">
        <v>417</v>
      </c>
      <c r="F129" s="134" t="s">
        <v>416</v>
      </c>
      <c r="G129" s="135" t="s">
        <v>403</v>
      </c>
      <c r="H129" s="136">
        <v>1</v>
      </c>
      <c r="I129" s="137"/>
      <c r="J129" s="138">
        <f>ROUND(I129*H129,2)</f>
        <v>0</v>
      </c>
      <c r="K129" s="139"/>
      <c r="L129" s="31"/>
      <c r="M129" s="182" t="s">
        <v>1</v>
      </c>
      <c r="N129" s="183" t="s">
        <v>39</v>
      </c>
      <c r="O129" s="184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AR129" s="144" t="s">
        <v>418</v>
      </c>
      <c r="AT129" s="144" t="s">
        <v>126</v>
      </c>
      <c r="AU129" s="144" t="s">
        <v>84</v>
      </c>
      <c r="AY129" s="16" t="s">
        <v>123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6" t="s">
        <v>82</v>
      </c>
      <c r="BK129" s="145">
        <f>ROUND(I129*H129,2)</f>
        <v>0</v>
      </c>
      <c r="BL129" s="16" t="s">
        <v>418</v>
      </c>
      <c r="BM129" s="144" t="s">
        <v>419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sheetProtection algorithmName="SHA-512" hashValue="4fOuQ2rBMa3d9cBlrfujVsIEzBYu7oQ+1x7GnHjLX0U0DqQlK/xEO1LgCJ3YjgBI2mBSk1JP+cR28nT3SZu61A==" saltValue="aypC73OCj08eJiXxI6NIW9HwFofTmKOHLqhzP2PxG1O7ObRdrZmnSVIZTv4lekvuaWevSElO4AgZSMIlLethbQ==" spinCount="100000" sheet="1" objects="1" scenarios="1" formatColumns="0" formatRows="0" autoFilter="0"/>
  <autoFilter ref="C119:K129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SO 01 Stavební část</vt:lpstr>
      <vt:lpstr>901 - VON</vt:lpstr>
      <vt:lpstr>'01 - SO 01 Stavební část'!Názvy_tisku</vt:lpstr>
      <vt:lpstr>'901 - VON'!Názvy_tisku</vt:lpstr>
      <vt:lpstr>'Rekapitulace stavby'!Názvy_tisku</vt:lpstr>
      <vt:lpstr>'01 - SO 01 Stavební část'!Oblast_tisku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DESKTOP-VCEHUTE\uzivatel</dc:creator>
  <cp:lastModifiedBy>Josef Černý</cp:lastModifiedBy>
  <dcterms:created xsi:type="dcterms:W3CDTF">2023-11-01T18:33:21Z</dcterms:created>
  <dcterms:modified xsi:type="dcterms:W3CDTF">2023-11-01T18:33:44Z</dcterms:modified>
</cp:coreProperties>
</file>